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DROGI (2)" sheetId="1" r:id="rId1"/>
  </sheets>
  <externalReferences>
    <externalReference r:id="rId4"/>
  </externalReferences>
  <definedNames>
    <definedName name="__C" localSheetId="0">#REF!</definedName>
    <definedName name="__C">#REF!</definedName>
    <definedName name="_C" localSheetId="0">#REF!</definedName>
    <definedName name="_C">#REF!</definedName>
    <definedName name="_xlnm._FilterDatabase" localSheetId="0" hidden="1">'DROGI (2)'!$D$11:$F$164</definedName>
    <definedName name="_xlnm.Print_Area" localSheetId="0">'DROGI (2)'!$A$1:$H$176</definedName>
    <definedName name="_xlnm.Print_Titles" localSheetId="0">'DROGI (2)'!$8:$11</definedName>
  </definedNames>
  <calcPr fullCalcOnLoad="1"/>
</workbook>
</file>

<file path=xl/sharedStrings.xml><?xml version="1.0" encoding="utf-8"?>
<sst xmlns="http://schemas.openxmlformats.org/spreadsheetml/2006/main" count="814" uniqueCount="355">
  <si>
    <t>NAWIERZCHNIA Z BETONU ASFALTOWEGO - WARSTWA WIĄŻĄCA.
CPV: Roboty w zakresie konstruowania, fundamentowania oraz wykonywania nawierzchni autostrad, dróg.</t>
  </si>
  <si>
    <t>D 05.03.05/a
45233000-9</t>
  </si>
  <si>
    <t>D 04.01.01.15</t>
  </si>
  <si>
    <t>plan sytuacyjny</t>
  </si>
  <si>
    <t>ROBOTY PRZYGOTOWAWCZE</t>
  </si>
  <si>
    <t>D 01.02.04.11</t>
  </si>
  <si>
    <t>załącznik nr 3</t>
  </si>
  <si>
    <t>1.1</t>
  </si>
  <si>
    <t>1.1.1</t>
  </si>
  <si>
    <t>D 04.01.01.13</t>
  </si>
  <si>
    <t>Wykonanie koryta mechanicznie wraz z profilowaniem i zagęszczeniem podłoża w gruntach kat. I-IV głębokość koryta ponad 40 cm</t>
  </si>
  <si>
    <t xml:space="preserve">- tarcze znaków typu A </t>
  </si>
  <si>
    <t xml:space="preserve">- tarcze znaków typu B </t>
  </si>
  <si>
    <t>- tarcze znaków typu E</t>
  </si>
  <si>
    <t>1.4.4</t>
  </si>
  <si>
    <t>D 02.01.01.11</t>
  </si>
  <si>
    <t>2.1.2</t>
  </si>
  <si>
    <t>D 02.03.01.11</t>
  </si>
  <si>
    <t>Karczowanie krzewów i poszycia z wywozem na skład wykonawcy</t>
  </si>
  <si>
    <t>OCZYSZCZENIE I SKROPIENIE WARSTW KONSTRUKCYJNYCH.
CPV: Roboty w zakresie konstruowania, fundamentowania oraz wykonywania nawierzchni autostrad, dróg.</t>
  </si>
  <si>
    <t>D 04.08.01
45233000-9</t>
  </si>
  <si>
    <t>Odtworzenie trasy i punktów wysokościowych w terenie równinnym wraz ze stabilizacją pasa drogowego</t>
  </si>
  <si>
    <t>ROZBIÓRKA ELEMENTÓW DRÓG, OGRODZEŃ I PRZEPUSTÓW
CPV: Roboty w zakresie rozbiórek, przygotowania oraz oczyszczenia terenu pod budowę</t>
  </si>
  <si>
    <t>D 02.01.01
45112000-5</t>
  </si>
  <si>
    <t>D 02.03.01
45112000-5</t>
  </si>
  <si>
    <t>WYKONANIE NASYPÓW.
CPV: Roboty ziemne i wykopaliskowe.</t>
  </si>
  <si>
    <t>D 04.08.01.11</t>
  </si>
  <si>
    <t>NAWIERZCHNIE</t>
  </si>
  <si>
    <t>D 07.02.01
45233000-9</t>
  </si>
  <si>
    <t>OZNAKOWANIE PIONOWE.
CPV: Roboty w zakresie konstruowania, fundamentowania oraz wykonywania nawierzchni autostrad, dróg.</t>
  </si>
  <si>
    <t>USUNIĘCIE DRZEW I KRZAKÓW.
CPV: Roboty ziemne i wykopaliskowe.</t>
  </si>
  <si>
    <t>ZDJĘCIE WARSTWY ZIEMI URODZAJNEJ (HUMUSU).
CPV: Roboty ziemne i wykopaliskowe.</t>
  </si>
  <si>
    <t>Nazwa zadania:</t>
  </si>
  <si>
    <t>Element scalony - rodzaj robót                                                                                                                                      Szczegółowy opis robót i obliczenie ich ilości</t>
  </si>
  <si>
    <t>D 01.02.01.22</t>
  </si>
  <si>
    <t>D 06.01.01
45112000-5</t>
  </si>
  <si>
    <t>D 01.02.01
45112000-5</t>
  </si>
  <si>
    <t>D 01.01.01
45233000-9</t>
  </si>
  <si>
    <t>D 04.03.01
45233000-9</t>
  </si>
  <si>
    <t>D 04.05.01
45233000-9</t>
  </si>
  <si>
    <t>Plantowanie (obrobienie na czysto) skarp wykopów oraz nasypów wykonywanych mechanicznie w gruntach kat.IV:</t>
  </si>
  <si>
    <t>D 02.00.00</t>
  </si>
  <si>
    <t>D 07.02.01.41</t>
  </si>
  <si>
    <t>Ustawienie słupków z rur stalowych dla znaków drogowych</t>
  </si>
  <si>
    <t>D 07.02.01.44</t>
  </si>
  <si>
    <t>Przymocowanie tarcz znaków drogowych odblaskowych do gotowych słupków</t>
  </si>
  <si>
    <t>szt.</t>
  </si>
  <si>
    <t>Jednostka</t>
  </si>
  <si>
    <t>ODTWORZENIE (WYZNACZENIE) TRASY I PUNKTÓW WYSOKOSCIOWYCH.
CPV: Roboty w zakresie konstruowania, fundamentowania oraz wykonywania nawierzchni autostrad, dróg.</t>
  </si>
  <si>
    <t>D 01.01.01.11</t>
  </si>
  <si>
    <t>D 01.02.02
45112000-5</t>
  </si>
  <si>
    <t>D 01.02.04
45111000-8</t>
  </si>
  <si>
    <t>Wyrównanie podbudowy mieszankami mineralno - bitumicznymi</t>
  </si>
  <si>
    <t>D.05.03.05.13</t>
  </si>
  <si>
    <t>ROBOTY DROGOWE (BRANŻA DROGOWA)</t>
  </si>
  <si>
    <t>D 01.02.02.13a</t>
  </si>
  <si>
    <t>D 01.02.02.13b</t>
  </si>
  <si>
    <t>05.00.00</t>
  </si>
  <si>
    <t>Humusowanie skarp z obsianiem przy grubości warstwy humusu 10 cm</t>
  </si>
  <si>
    <t>D 04.01.01
45233000-9</t>
  </si>
  <si>
    <t>KORYTO WRAZ Z PROFILOWANIEM I ZAGĘSZCZANIEM PODŁOŻA.
CPV: Roboty w zakresie konstruowania, fundamentowania oraz wykonywania nawierzchni autostrad, dróg.</t>
  </si>
  <si>
    <t>D 04.07.01
45233000-9</t>
  </si>
  <si>
    <t>PODBUDOWA Z BETONU ASFALTOWEGO.
CPV: Roboty w zakresie konstruowania, fundamentowania oraz wykonywania nawierzchni autostrad, dróg.</t>
  </si>
  <si>
    <t>ODWODNIENIE KORPUSU DROGOWEGO</t>
  </si>
  <si>
    <t>ROBOTY ZIEMNE</t>
  </si>
  <si>
    <t>D 02.03.01.16</t>
  </si>
  <si>
    <t>D 03.00.00</t>
  </si>
  <si>
    <t>D 04.00.00</t>
  </si>
  <si>
    <t>WYRÓWNANIE PODBUDOWY MIESZANKAMI MINERALNO-BITUMICZNYMI.
CPV: Roboty w zakresie konstruowania, fundamentowania oraz wykonywania nawierzchni autostrad, dróg.</t>
  </si>
  <si>
    <t>UMOCNIENIE SKARP, ROWÓW I ŚCIEKÓW.
CPV: Roboty ziemne i wykopaliskowe.</t>
  </si>
  <si>
    <t>D 06.00.00</t>
  </si>
  <si>
    <t>ROBOTY WYKOŃCZENIOWE</t>
  </si>
  <si>
    <t>D 07.00.00</t>
  </si>
  <si>
    <t>OZNAKOWANIE DRÓG I URZĄDZENIA BEZPIECZEŃSTWA RUCHU</t>
  </si>
  <si>
    <t>PODBUDOWY</t>
  </si>
  <si>
    <t>3</t>
  </si>
  <si>
    <t>Pionowe znaki drogowe - słupki z rur stalowych</t>
  </si>
  <si>
    <t>m</t>
  </si>
  <si>
    <t>D 01.02.04.81</t>
  </si>
  <si>
    <t>D 01.02.04.83</t>
  </si>
  <si>
    <t>ha</t>
  </si>
  <si>
    <t>załącznik nr 1</t>
  </si>
  <si>
    <t>D 05.03.26a
45233000-9</t>
  </si>
  <si>
    <t>ZABEZPIECZENIE GEOSIATKĄ NAWIERZCHNI ASFALTOWEJ PRZED SPĘKANIAMI ODBITYMI.
CPV: Roboty w zakresie konstruowania, fundamentowania oraz wykonywania nawierzchni autostrad, dróg.</t>
  </si>
  <si>
    <t>D 05.03.26a.11</t>
  </si>
  <si>
    <t>D 04.04.02
45233000-9</t>
  </si>
  <si>
    <t>PODBUDOWA Z KRUSZYWA ŁAMANEGO STABILIZOWANEGO MECHANICZNIE.
CPV: Roboty w zakresie konstruowania, fundamentowania oraz wykonywania nawierzchni autostrad, dróg.</t>
  </si>
  <si>
    <t>D 06.01.01.22</t>
  </si>
  <si>
    <t>Lp.</t>
  </si>
  <si>
    <t>D 01.00.00</t>
  </si>
  <si>
    <t>*</t>
  </si>
  <si>
    <t>km</t>
  </si>
  <si>
    <t>Podstawy</t>
  </si>
  <si>
    <t>Nazwa</t>
  </si>
  <si>
    <t xml:space="preserve">Ilość </t>
  </si>
  <si>
    <t>5.1</t>
  </si>
  <si>
    <t>5.1.1</t>
  </si>
  <si>
    <t>8.1</t>
  </si>
  <si>
    <t>1.2</t>
  </si>
  <si>
    <t>1.2.1</t>
  </si>
  <si>
    <t>1.3</t>
  </si>
  <si>
    <t>1.3.1</t>
  </si>
  <si>
    <t>1.3.2</t>
  </si>
  <si>
    <t>1.4</t>
  </si>
  <si>
    <t>1.4.1</t>
  </si>
  <si>
    <t>2.1</t>
  </si>
  <si>
    <t>2.1.1</t>
  </si>
  <si>
    <t>2.2</t>
  </si>
  <si>
    <t>2.2.1</t>
  </si>
  <si>
    <t>3.1</t>
  </si>
  <si>
    <t>3.1.1</t>
  </si>
  <si>
    <t>4.1</t>
  </si>
  <si>
    <t>4.1.1</t>
  </si>
  <si>
    <t>4.1.3</t>
  </si>
  <si>
    <t>4.2.1</t>
  </si>
  <si>
    <t>4.2.2</t>
  </si>
  <si>
    <t>4.3</t>
  </si>
  <si>
    <t>4.3.1</t>
  </si>
  <si>
    <t>4.4</t>
  </si>
  <si>
    <t>4.4.1</t>
  </si>
  <si>
    <t>4.5</t>
  </si>
  <si>
    <t>4.5.1</t>
  </si>
  <si>
    <t>4.6</t>
  </si>
  <si>
    <t>4.6.1</t>
  </si>
  <si>
    <t>5.2</t>
  </si>
  <si>
    <t>5.2.1</t>
  </si>
  <si>
    <t>6.1</t>
  </si>
  <si>
    <t>6.1.1</t>
  </si>
  <si>
    <t>7.1</t>
  </si>
  <si>
    <t>7.1.1</t>
  </si>
  <si>
    <t>7.1.2</t>
  </si>
  <si>
    <t>WYKONANIE WYKOPÓW W GRUNTACH I-IV KATEGORII.
CPV: Roboty ziemne i wykopaliskowe.</t>
  </si>
  <si>
    <t>Plantowanie powierzchni skarp</t>
  </si>
  <si>
    <t>Oczyszczenie mechaniczne nawierzchni drogowych bitumicznych - warstwy bitumiczne</t>
  </si>
  <si>
    <t>Oczyszczenie mechaniczne nawierzchni drogowych nieulepszonych - warstwy niebitumiczne</t>
  </si>
  <si>
    <t>B-1</t>
  </si>
  <si>
    <t>- droga powiatowa</t>
  </si>
  <si>
    <t>Karczowanie krzewów</t>
  </si>
  <si>
    <t>Rozebranie słupków (masztów) do znaków drogowych (z wywozem na Bazę Materiałową)</t>
  </si>
  <si>
    <t>organizacja ruchu</t>
  </si>
  <si>
    <t>Zdjęcie tarcz (tablic) znaków drogowych (z wywozem na Bazę Materiałową)</t>
  </si>
  <si>
    <t>- rozebranie supków do znaków drogowych</t>
  </si>
  <si>
    <t>- zdjęcie tarcz znaków drogowych</t>
  </si>
  <si>
    <t>D 01.02.04.22</t>
  </si>
  <si>
    <t>- droga powiatowa wykonanie nasypu z przerzutu poprzecznego</t>
  </si>
  <si>
    <t>Oczyszczenie mechaniczne warstwy podbudowy z kruszywa łamanego stabilizowanego mechanicznie wraz z odsadzkami - droga powiatowa</t>
  </si>
  <si>
    <t>Oczyszczenie mechaniczne warstwy podbudowy z kruszywa łamanego stabilizowanego mechanicznie wraz z odsadzkami - zjazdy</t>
  </si>
  <si>
    <t>Oczyszczenie mechaniczne warstwy podbudowy z betonu asfaltowego wraz z odsadzkami - droga powiatowa</t>
  </si>
  <si>
    <t>Oczyszczenie mechaniczne warstwy wyrównawczej - droga powiatowa</t>
  </si>
  <si>
    <t>Skropienie warstw konstrukcyjnych emulsją asfaltową - warstwy niebitumiczne</t>
  </si>
  <si>
    <t>Skropienie warstw konstrukcyjnych emulsją asfaltową - warstwy bitumiczne</t>
  </si>
  <si>
    <t>D 04.05.01.33</t>
  </si>
  <si>
    <t>D 04.04.02.33</t>
  </si>
  <si>
    <t>04.07.01.20</t>
  </si>
  <si>
    <t>t</t>
  </si>
  <si>
    <t>D 05.03.05/b
45233000-9</t>
  </si>
  <si>
    <t>NAWIERZCHNIA Z BETONU ASFALTOWEGO - WARSTWA ŚCIERALNA.
CPV: Roboty w zakresie konstruowania, fundamentowania oraz wykonywania nawierzchni autostrad, dróg.</t>
  </si>
  <si>
    <t>- grubość 10 cm - humusowanie skarp wykopów i nasypów - droga powiatowa</t>
  </si>
  <si>
    <t>Pionowe znaki drogowe - znaki zakazu, nakazu, ostrzegawcze i informacyjne - grupa znaków średnie (S)</t>
  </si>
  <si>
    <t>- tarcze znaków typu T</t>
  </si>
  <si>
    <t>1.4.2</t>
  </si>
  <si>
    <t>1.4.3</t>
  </si>
  <si>
    <t>4.2</t>
  </si>
  <si>
    <t>D 04.03.01.12a</t>
  </si>
  <si>
    <t>D 04.03.01.12b</t>
  </si>
  <si>
    <t>4.2.3</t>
  </si>
  <si>
    <t>D 04.03.01.22a</t>
  </si>
  <si>
    <t>4.2.4</t>
  </si>
  <si>
    <t>D 04.03.01.22b</t>
  </si>
  <si>
    <t>8.1.1</t>
  </si>
  <si>
    <t>organziacja ruchu</t>
  </si>
  <si>
    <t>Skropienie warstwy podbudowy z kruszywa łamanego stabilizowanego mechanicznie wraz z odsadzkami - droga powiatowa</t>
  </si>
  <si>
    <t>Skropienie warstwy podbudowy z betonu asfaltowego wraz z odsadzkami - droga powiatowa</t>
  </si>
  <si>
    <t>Skropienie warstwy wyrównawczej - droga powiatowa</t>
  </si>
  <si>
    <r>
      <t>m</t>
    </r>
    <r>
      <rPr>
        <vertAlign val="superscript"/>
        <sz val="11"/>
        <rFont val="Verdana"/>
        <family val="2"/>
      </rPr>
      <t>2</t>
    </r>
  </si>
  <si>
    <r>
      <t>m</t>
    </r>
    <r>
      <rPr>
        <b/>
        <vertAlign val="superscript"/>
        <sz val="11"/>
        <rFont val="Verdana"/>
        <family val="2"/>
      </rPr>
      <t>3</t>
    </r>
  </si>
  <si>
    <r>
      <t>m</t>
    </r>
    <r>
      <rPr>
        <b/>
        <vertAlign val="superscript"/>
        <sz val="11"/>
        <rFont val="Verdana"/>
        <family val="2"/>
      </rPr>
      <t>2</t>
    </r>
  </si>
  <si>
    <t>D 04.01.01.12</t>
  </si>
  <si>
    <t>Wykonanie koryta mechanicznie  wraz z profilowaniem i zagęszczeniem podłoża pod warstwy konstrukcyjne nawierzchni w gruntach kat. I-IV  głębokość koryta 11-20 cm</t>
  </si>
  <si>
    <t>obmiar własny</t>
  </si>
  <si>
    <t>Skropienie istniejącej nawierzchni - droga powiatowa</t>
  </si>
  <si>
    <t>PODBUDOWA I ULEPSZONE PODŁOŻE Z GRUNTU LUB KRUSZYWA ZWIĄZANEGO HYDRAULICZNIE CEMENTEM.
CPV: Roboty w zakresie konstruowania, fundamentowania oraz wykonywania nawierzchni autostrad, dróg.</t>
  </si>
  <si>
    <t>Wykonanie podbudowy z betonu asfaltowego AC22P gr. w-wy 7 cm</t>
  </si>
  <si>
    <t>załącznik nr 6</t>
  </si>
  <si>
    <t xml:space="preserve">plan sytuacyjny </t>
  </si>
  <si>
    <t>D 05.02.01
45233000-9</t>
  </si>
  <si>
    <t>NAWIERZCHNIA Z KRUSZYWA NIEZWIĄZANEGO STABILIZOWANEGO MECHANICZNIE.
CPV: Roboty w zakresie konstruowania, fundamentowania oraz wykonywania nawierzchni autostrad, dróg.</t>
  </si>
  <si>
    <t>D.05.02.01.12</t>
  </si>
  <si>
    <t>D 05.03.11
45233000-9</t>
  </si>
  <si>
    <t>FREZOWANIE NAWIERZCHNI ASFALTOWYCH NA ZIMNO.
CPV: Roboty w zakresie konstruowania, fundamentowania oraz wykonywania nawierzchni autostrad, dróg.</t>
  </si>
  <si>
    <t>D 05.03.11.32</t>
  </si>
  <si>
    <r>
      <t>m</t>
    </r>
    <r>
      <rPr>
        <vertAlign val="superscript"/>
        <sz val="11"/>
        <rFont val="Calibri"/>
        <family val="2"/>
      </rPr>
      <t>2</t>
    </r>
  </si>
  <si>
    <t>5.5</t>
  </si>
  <si>
    <t>5.5.1</t>
  </si>
  <si>
    <t>5.6</t>
  </si>
  <si>
    <t>5.6.1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</si>
  <si>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</si>
  <si>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</si>
  <si>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</si>
  <si>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</si>
  <si>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08.01.01.13</t>
  </si>
  <si>
    <t xml:space="preserve">Ustawienie krawężników betonowych o wymiarach 12x25x100 cm na ławie betonowej </t>
  </si>
  <si>
    <t>plan sytuacyjny, przekroje normalne</t>
  </si>
  <si>
    <t>8.2</t>
  </si>
  <si>
    <t>8.2.1</t>
  </si>
  <si>
    <t>8.2.2</t>
  </si>
  <si>
    <t>9.1.1</t>
  </si>
  <si>
    <t>D 07.01.01
45233000-9</t>
  </si>
  <si>
    <t>OZNAKOWANIE POZIOME.
CPV: Roboty w zakresie konstruowania, fundamentowania oraz wykonywania nawierzchni autostrad, dróg.</t>
  </si>
  <si>
    <t>D 07.01.01.31</t>
  </si>
  <si>
    <t>Oznakowanie poziome jezdni materiałami cienkowarstwowymi  - linie ciągłe</t>
  </si>
  <si>
    <r>
      <t>m</t>
    </r>
    <r>
      <rPr>
        <vertAlign val="superscript"/>
        <sz val="11"/>
        <rFont val="Times New Roman"/>
        <family val="1"/>
      </rPr>
      <t>2</t>
    </r>
  </si>
  <si>
    <t>D 07.01.01.32</t>
  </si>
  <si>
    <t>Oznakowanie poziome jezdni materiałami cienkowarstwowymi  - linie przerywane</t>
  </si>
  <si>
    <t>D 07.01.01.33</t>
  </si>
  <si>
    <t>Oznakowanie poziome jezdni materiałami cienkowarstwowymi - strzałki i inne symbole</t>
  </si>
  <si>
    <t>D 07.01.01.60</t>
  </si>
  <si>
    <t>Oznakowanie poziome jezdni punktowymi elementami odblaskowymi</t>
  </si>
  <si>
    <t>załącznik nr 5a</t>
  </si>
  <si>
    <t>załącznik nr 2</t>
  </si>
  <si>
    <t>załącznik nr 1
załącznik nr 2</t>
  </si>
  <si>
    <t>załącznik nr 4</t>
  </si>
  <si>
    <t>7.2</t>
  </si>
  <si>
    <t>7.1.3</t>
  </si>
  <si>
    <t>7.1.4</t>
  </si>
  <si>
    <t>7.2.1</t>
  </si>
  <si>
    <t>7.2.2</t>
  </si>
  <si>
    <t>1.4.5</t>
  </si>
  <si>
    <t>Ułożenie geosiatki szerokości 1,00 m pod warstwą wyrównawczą dla zabezpieczenia nawierzchni przed spękaniami odbitymi</t>
  </si>
  <si>
    <t>2.2.2</t>
  </si>
  <si>
    <t>4.1.2</t>
  </si>
  <si>
    <t>5.1.2</t>
  </si>
  <si>
    <t>5.3</t>
  </si>
  <si>
    <t>5.3.1</t>
  </si>
  <si>
    <t>5.4</t>
  </si>
  <si>
    <t>5.4.1</t>
  </si>
  <si>
    <t>6.1.2</t>
  </si>
  <si>
    <t>Wartość pozycji [zł]</t>
  </si>
  <si>
    <t>Oczyszczenie mechaniczne warstwy podbudowy z gruntu stabilizowanego cementem  wraz z odsadzkami - droga powiatowa</t>
  </si>
  <si>
    <t>plan sytuacyjny przekroje normalne</t>
  </si>
  <si>
    <t>załącznik nr 5b</t>
  </si>
  <si>
    <t xml:space="preserve">BRANŻA DROGOWA </t>
  </si>
  <si>
    <t>Ustawienie krawężników betonowych, zatopionych, o wymiarach 12x25x100 cm (koloru szarego) na ławie betonowej z oporem na podsypce cementowo - piaskowej 1:4 gr. 5 cm - droga powiatowa</t>
  </si>
  <si>
    <t>Oczyszczenie istniejącej nawierzchni - droga powiatowa</t>
  </si>
  <si>
    <t>RAZEM wartość netto:</t>
  </si>
  <si>
    <t>PODATEK VAT 23 %:</t>
  </si>
  <si>
    <t>WARTOŚĆ (brutto):</t>
  </si>
  <si>
    <t>Usunięcie warstwy ziemi urodzajnej (humusu) o grubości 30 cm za pomocą spycharek z wywozem na skład wykonawcy na odkład:</t>
  </si>
  <si>
    <t xml:space="preserve">Cena jednostkowa [zł] </t>
  </si>
  <si>
    <t>Wykonanie nawierzchni z betonu asfaltowego AC11S gr. 4 cm</t>
  </si>
  <si>
    <t>Wykonanie warstwy ścieralnej z AC11 gr. 4 cm - zjazdy</t>
  </si>
  <si>
    <t>Przebudowa drogi powiatowej nr 1223F  odc. Mostki - Przełazy od km 0+000 do km 0+999,99</t>
  </si>
  <si>
    <t>Rozebranie podbudowy z tłucznia  (z wywozem na skład wykonawcy)</t>
  </si>
  <si>
    <t>Rozebranie podbudowy z kruszywa  (z wywozem na skład wykonawcy)</t>
  </si>
  <si>
    <t>Rozebranie nawierzchni z mieszanek mineralno bitumicznych (z wywozem na skład wykonawcy) gr. do 10cm</t>
  </si>
  <si>
    <t>- droga powiatowa gr. 4-6cm</t>
  </si>
  <si>
    <t>D 05.03.13
45233000-9</t>
  </si>
  <si>
    <t>NAWIERZCHNIA Z MIESZANKI GRYSOWO-MASTYKSOWEJ (SMA) - WARSTWA ŚCIERALNA.
CPV: Roboty w zakresie konstruowania, fundamentowania oraz wykonywania nawierzchni autostrad, dróg.</t>
  </si>
  <si>
    <t>D.05.03.13.13</t>
  </si>
  <si>
    <t>Wykonanie nawierzchni z mieszanki SMA 11, grubość w-wy 4cm</t>
  </si>
  <si>
    <t>plan sytuacyjny obmiar własny</t>
  </si>
  <si>
    <t xml:space="preserve"> - droga powiatowa</t>
  </si>
  <si>
    <t>- skrzyżowanie z drogą gminną w km 0+587,46</t>
  </si>
  <si>
    <t xml:space="preserve"> - skrzyzowanie z drogą gminną w km 0+587,46</t>
  </si>
  <si>
    <t>Wykonanie warstwy wiążącej z betonu asfaltowego AC16W gr. 5 cm wraz z odsadzkami</t>
  </si>
  <si>
    <t>Załącznik nr 5c</t>
  </si>
  <si>
    <t>Wykonanie podbudowy pomocniczej z kruszywa łamanego stabilizowanego mechanicznie 0/31,5 grubości 20cm</t>
  </si>
  <si>
    <t>- skrzyżowanie drogą gminną w km 0+587,46</t>
  </si>
  <si>
    <t>- zjazdy</t>
  </si>
  <si>
    <t>Wykonanie w-wy ulepszonego podłoża z kruszywa związanego stabilizowanego hydraulicznie cementem C1,5/2,0 grubości 10cm</t>
  </si>
  <si>
    <t>załącznik nr 5d</t>
  </si>
  <si>
    <t>- droga powiatowa o gr. 35-38cm</t>
  </si>
  <si>
    <t>- droga powiatowa o gr. 4-6cm</t>
  </si>
  <si>
    <t>- skrzyżowanie z drogą gminną w km 0+587,46 gr. 36cm</t>
  </si>
  <si>
    <t>- skrzyżowanie z drogą gminną w km 0+587,46 gr. 6cm</t>
  </si>
  <si>
    <t>Wykonanie nawierzchni z mieszanki niezwiązanej stabilizowanej mechanicznie 0-31,5 mm, gr. 15 cm</t>
  </si>
  <si>
    <t>Wykonanie nawierzchni z mieszanki niezwiązanej stabilizowanej mechanicznie 0-31,5 mm, gr. 20 cm</t>
  </si>
  <si>
    <t xml:space="preserve"> - umocnione pobocze</t>
  </si>
  <si>
    <t>- zjazdy z kruszywa</t>
  </si>
  <si>
    <t>- zjazdy bitumiczne</t>
  </si>
  <si>
    <t xml:space="preserve"> przekroje normalne</t>
  </si>
  <si>
    <t>Wykonanie koryta mechanicznie  wraz z profilowaniem i zagęszczeniem podłoża pod warstwy konstrukcyjne nawierzchni w gruntach kat. I-IV  głębokość koryta 21-30 cm</t>
  </si>
  <si>
    <t>Wykonanie koryta mechanicznie wraz z profilowaniem i zagęszczeniem podłoża w gruntach kat. I-IV głębokość koryta 29cm - zjazdy bitumiczne</t>
  </si>
  <si>
    <t>Wykonanie koryta mechanicznie wraz z profilowaniem i zagęszczeniem podłoża w gruntach kat. I-IV głębokość koryta 20cm - zjazdy z kruszywa</t>
  </si>
  <si>
    <t>Wykonanie koryta mechanicznie wraz z profilowaniem i zagęszczeniem podłoża w gruntach kat. I-IV głębokość koryta 15cm - umocnione pobocze</t>
  </si>
  <si>
    <t>Wykonanie koryta mechanicznie wraz z profilowaniem i zagęszczeniem podłoża w gruntach kat. I-IV głębokość koryta 46cm - droga powiatowa</t>
  </si>
  <si>
    <t>Wykonanie koryta mechanicznie wraz z profilowaniem i zagęszczeniem podłoża w gruntach kat. I-IV głębokość koryta 46cm - skrzyżowanie z drogą gminną w km 0+587,46</t>
  </si>
  <si>
    <t>Oczyszczenie mechaniczne warstwy podbudowy z kruszywa łamanego stabilizowanego mechanicznie wraz z odsadzkami - skrzyżowanie z drogą gminną w km 0+587,46</t>
  </si>
  <si>
    <t>Oczyszczenie mechaniczne warstwy podbudowy z gruntu stabilizowanego cementem  wraz z odsadzkami - skrzyżowanie z drogą gminną w km 0+587,46</t>
  </si>
  <si>
    <t>obmiar własny przekroje normalne</t>
  </si>
  <si>
    <t>Oczyszczenie mechaniczne warstwy wiążącej wraz z odsadzkami - zjazdy bitumiczne</t>
  </si>
  <si>
    <t>Oczyszczenie mechaniczne warstwy wiążącej wraz z odsadzkami - skrzyżowanie z drogą gminną w km 0+587,46</t>
  </si>
  <si>
    <t>Skropienie warstwy podbudowy z kruszywa łamanego stabilizowanego mechanicznie wraz z odsadzkami - skrzyżowanie  z drogą gminną w km 0+587,46</t>
  </si>
  <si>
    <t>Skropienie warstwy podbudowy z kruszywa łamanego stabilizowanego mechanicznie wraz z odsadzkami - zjazdy bitumiczne</t>
  </si>
  <si>
    <t>Oczyszczenie mechaniczne warstwy podbudowy z betonu asfaltowego wraz z odsadzkami - skrzyżowanie z drogą gminną w km 0+587,46</t>
  </si>
  <si>
    <t>Skropienie warstwy podbudowy z betonu asfaltowego wraz z odsadzkami - skrzyżowanie  z drogą gminną w km 0+587,46</t>
  </si>
  <si>
    <t>Skropienie warstwy wiążącej wraz z odsadzkami - droga powiatowa</t>
  </si>
  <si>
    <t>Skropienie warstwy wiążącej wraz z odsadzkami - skrzyżowanie z drogą gminną w km 0+587,46</t>
  </si>
  <si>
    <t>Skropienie warstwy wiążącej wraz z odsadzkami - zjazdy bitumiczne</t>
  </si>
  <si>
    <t>- szerokość 1,0 m (na połączeniu istniejącej nawierzchni z nowoprojektowaną) - droga powiatowa</t>
  </si>
  <si>
    <t>D 07.05.01
45233000-9</t>
  </si>
  <si>
    <t>BARIERY OCHRONNE STALOWE.
CPV: Roboty w zakresie konstruowania, fundamentowania oraz wykonywania nawierzchni autostrad, dróg.</t>
  </si>
  <si>
    <t>D 07.05.01.11</t>
  </si>
  <si>
    <t xml:space="preserve">Ustawienie barier ochronnych stalowych jednostronnych </t>
  </si>
  <si>
    <t>plan sytuacyjny     obmiar własny</t>
  </si>
  <si>
    <t>Ustawienie barier ochronnych stalowych jednostronnych (N2 W3 A) - droga powiatowa</t>
  </si>
  <si>
    <t>D 08.05.01
45232000-2</t>
  </si>
  <si>
    <t>ŚCIEKI Z PREFABRYKOWANYCH ELEMENTÓW BETONOWYCH CPV: Roboty pomocnicze w zakresie rurociągów i kabli.</t>
  </si>
  <si>
    <t>D 08.05.01.11</t>
  </si>
  <si>
    <t>Ułożenie ścieku skarpowego wg. KPED k.01.24 - droga powiatowa</t>
  </si>
  <si>
    <t>D 08.05.01.17</t>
  </si>
  <si>
    <t>Wykonanie ścieku drogowego trójkątnego na podsypce cem.-piask. gr. 5 cm i na ławie betonowej z oporem z betonu C12/15</t>
  </si>
  <si>
    <t>Wykonanie ścieku drogowego trójkątnego (wg KPED k. 01.05)  na podsypce cem.-piask. gr. 5 cm                                    i na ławie betonowej z oporem z  betonu C12/15</t>
  </si>
  <si>
    <t>Ułożenie ścieku z prefabrykowanych elementów drogowych - ściek skarpowy</t>
  </si>
  <si>
    <t>D 06.01.01.36</t>
  </si>
  <si>
    <t>Umocnienie dna rowów faszyną</t>
  </si>
  <si>
    <t xml:space="preserve">przekrój podłużny            </t>
  </si>
  <si>
    <t>Umocnienie dna rowów faszyną przy pochyleniu dna większym niż 3% - droga powiatowa</t>
  </si>
  <si>
    <t>D 01.02.04.14</t>
  </si>
  <si>
    <t>Wyrównanie istniejącej podbudowy betonem asfaltowym AC16 gr. W-wy. min. gr. 5cm</t>
  </si>
  <si>
    <t>- droga powiatowa =390,64*2,7</t>
  </si>
  <si>
    <t>załącznik nr 7a, 7b</t>
  </si>
  <si>
    <t>Wykonanie frezowania nawierzchni asfaltowych na zimno: śr. gr. w-wy 2cm</t>
  </si>
  <si>
    <t>Wykonanie frezowania nawierzchni asfaltowych na zimno: głębokość frezowania 2cm, str. lewa i prawa - droga powiatowa</t>
  </si>
  <si>
    <t>Oczyszczenie mechaniczne warstwy wiążącej wraz z odsadzkami - droga powiatowa</t>
  </si>
  <si>
    <t>Mechaniczne usunięcie warstwy ziemi urodzajnej (humusu) grubość 20 cm z wywozem na skład wykonawcy</t>
  </si>
  <si>
    <r>
      <t>m</t>
    </r>
    <r>
      <rPr>
        <vertAlign val="superscript"/>
        <sz val="11"/>
        <rFont val="Verdana"/>
        <family val="2"/>
      </rPr>
      <t>3</t>
    </r>
  </si>
  <si>
    <t>Mechaniczne usunięcie warstwy ziemi urodzajnej (humusu) grubość 20cm ze spryzmowaniem w bliskości robót</t>
  </si>
  <si>
    <t>Usunięcie warstwy ziemi urodzajnej (humusu) o grubości 20cm za pomocą spycharek ze spryzmowaniemw bliskości robót i do wykorzystania przy humusowaniu</t>
  </si>
  <si>
    <t>Wykonanie wykopów mechanicznie w gruntach kategorii I-IV z przerzutem poprzecznym w nasyp</t>
  </si>
  <si>
    <t>Wykonanie nasypów mechanicznie z gruntu kategorii I-IV uzyskanego z wykopu</t>
  </si>
  <si>
    <t>D 02.01.01.13</t>
  </si>
  <si>
    <t>Wykonanie wykopów mechanicznie w gruntach kat. I-IV z transportem urobku na nasyp do ponownego wbudowania</t>
  </si>
  <si>
    <t>- trasa zasadnicza</t>
  </si>
  <si>
    <t>m3</t>
  </si>
  <si>
    <t>Wykonywanie nasypów mechanicznie z gruntu kategorii I-IV z pozyskaniem z dokopu (formowanie i zagęszczanie nasypów) i transportem gruntu na odległość 6-15 km</t>
  </si>
  <si>
    <t>2.2.3</t>
  </si>
  <si>
    <t>Wykonywanie nasypów mechanicznie z gruntu kategorii I-IV z pozyskaniem z ukopu i transportem gruntu na odległość 2-5 km</t>
  </si>
  <si>
    <t>2.2.4</t>
  </si>
  <si>
    <t>D 03.01.03
45231000-5</t>
  </si>
  <si>
    <t>CZYSZCZENIE UŻĄDZEŃ ODWADNIAJĄCYCH .
CPV: Roboty budowlane w zakresie budowy rurociągów, ciągów komunikacyjnych i linii energetycznych.</t>
  </si>
  <si>
    <t>D 03.01.03.11</t>
  </si>
  <si>
    <t>Czyszczenie przepustu z namułu pod drogą powiatową</t>
  </si>
  <si>
    <t>D 10.00.00</t>
  </si>
  <si>
    <t>INNE ROBOTY</t>
  </si>
  <si>
    <t>D 10.08.02
45221000-2</t>
  </si>
  <si>
    <t>ZAPRAWA CEMENTOWA DO POWIERZCHNIOWEJ NAPRAWY BETONU
CPV: Roboty budowlane w zakresie budowy mostów i tuneli, szybów i kolei podziemnej</t>
  </si>
  <si>
    <t>D 10.08.02.13</t>
  </si>
  <si>
    <t>Czyszczenie ręczne szczotkami stalowymi powierzchni ścianek czołowych przepustu</t>
  </si>
  <si>
    <t>7.3</t>
  </si>
  <si>
    <t>7.3.1</t>
  </si>
  <si>
    <t>D 10.08.02.14</t>
  </si>
  <si>
    <t>Uzupełnienie ubytków zaprawą cementową PCC</t>
  </si>
  <si>
    <t>9.1.2</t>
  </si>
  <si>
    <t>KOSZTORYS OFERTOWY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</si>
</sst>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color indexed="10"/>
      <name val="Times New Roman"/>
      <family val="1"/>
    </font>
    <font>
      <sz val="9"/>
      <name val="Times New Roman"/>
      <family val="1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Verdana"/>
      <family val="2"/>
    </font>
    <font>
      <vertAlign val="superscript"/>
      <sz val="11"/>
      <name val="Verdana"/>
      <family val="2"/>
    </font>
    <font>
      <b/>
      <vertAlign val="superscript"/>
      <sz val="11"/>
      <name val="Verdana"/>
      <family val="2"/>
    </font>
    <font>
      <vertAlign val="superscript"/>
      <sz val="11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0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Verdana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hair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center" vertical="center" wrapText="1"/>
    </xf>
    <xf numFmtId="3" fontId="11" fillId="34" borderId="17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vertical="center" wrapText="1"/>
    </xf>
    <xf numFmtId="3" fontId="11" fillId="33" borderId="1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" fontId="11" fillId="33" borderId="18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4" fontId="11" fillId="34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shrinkToFi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165" fontId="1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left" vertical="center" wrapText="1"/>
    </xf>
    <xf numFmtId="49" fontId="11" fillId="33" borderId="18" xfId="0" applyNumberFormat="1" applyFont="1" applyFill="1" applyBorder="1" applyAlignment="1" quotePrefix="1">
      <alignment horizontal="left" vertical="center" wrapText="1"/>
    </xf>
    <xf numFmtId="49" fontId="11" fillId="33" borderId="18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 quotePrefix="1">
      <alignment horizontal="left" vertical="center" wrapText="1"/>
    </xf>
    <xf numFmtId="0" fontId="11" fillId="0" borderId="18" xfId="0" applyFont="1" applyFill="1" applyBorder="1" applyAlignment="1" applyProtection="1">
      <alignment vertical="center" wrapText="1"/>
      <protection locked="0"/>
    </xf>
    <xf numFmtId="4" fontId="11" fillId="33" borderId="26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center" vertical="center" wrapText="1"/>
    </xf>
    <xf numFmtId="4" fontId="11" fillId="34" borderId="27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3" fontId="11" fillId="34" borderId="27" xfId="0" applyNumberFormat="1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 wrapText="1"/>
    </xf>
    <xf numFmtId="3" fontId="11" fillId="33" borderId="26" xfId="0" applyNumberFormat="1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165" fontId="8" fillId="33" borderId="31" xfId="0" applyNumberFormat="1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4" fontId="8" fillId="33" borderId="32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1" fontId="10" fillId="34" borderId="34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4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0" fontId="11" fillId="33" borderId="25" xfId="0" applyNumberFormat="1" applyFont="1" applyFill="1" applyBorder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 applyProtection="1">
      <alignment vertical="center" wrapText="1"/>
      <protection locked="0"/>
    </xf>
    <xf numFmtId="0" fontId="8" fillId="34" borderId="38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 quotePrefix="1">
      <alignment vertical="center" wrapText="1" shrinkToFit="1"/>
    </xf>
    <xf numFmtId="49" fontId="11" fillId="0" borderId="18" xfId="0" applyNumberFormat="1" applyFont="1" applyFill="1" applyBorder="1" applyAlignment="1">
      <alignment vertical="center" wrapText="1" shrinkToFit="1"/>
    </xf>
    <xf numFmtId="49" fontId="11" fillId="0" borderId="33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11" fillId="0" borderId="20" xfId="0" applyNumberFormat="1" applyFont="1" applyFill="1" applyBorder="1" applyAlignment="1" quotePrefix="1">
      <alignment horizontal="left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0" fontId="10" fillId="34" borderId="35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164" fontId="8" fillId="34" borderId="43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33" borderId="34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3" fontId="11" fillId="33" borderId="45" xfId="0" applyNumberFormat="1" applyFont="1" applyFill="1" applyBorder="1" applyAlignment="1">
      <alignment horizontal="center" vertical="center" wrapText="1"/>
    </xf>
    <xf numFmtId="3" fontId="11" fillId="0" borderId="26" xfId="44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 wrapText="1"/>
    </xf>
    <xf numFmtId="1" fontId="10" fillId="34" borderId="46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left" vertical="center" wrapText="1" shrinkToFit="1"/>
    </xf>
    <xf numFmtId="3" fontId="8" fillId="33" borderId="43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49" fontId="9" fillId="34" borderId="49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 wrapText="1"/>
    </xf>
    <xf numFmtId="49" fontId="9" fillId="34" borderId="52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5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57" xfId="0" applyFont="1" applyBorder="1" applyAlignment="1" applyProtection="1">
      <alignment horizontal="left" vertical="center" wrapText="1"/>
      <protection hidden="1"/>
    </xf>
    <xf numFmtId="0" fontId="10" fillId="0" borderId="58" xfId="0" applyFont="1" applyBorder="1" applyAlignment="1" applyProtection="1">
      <alignment horizontal="left" vertical="center" wrapText="1"/>
      <protection hidden="1"/>
    </xf>
    <xf numFmtId="0" fontId="10" fillId="0" borderId="59" xfId="0" applyFont="1" applyBorder="1" applyAlignment="1" applyProtection="1">
      <alignment horizontal="left" vertical="center" wrapText="1"/>
      <protection hidden="1"/>
    </xf>
    <xf numFmtId="0" fontId="10" fillId="0" borderId="60" xfId="0" applyFont="1" applyBorder="1" applyAlignment="1" applyProtection="1">
      <alignment horizontal="left" vertical="center" wrapText="1"/>
      <protection hidden="1"/>
    </xf>
    <xf numFmtId="0" fontId="10" fillId="0" borderId="61" xfId="0" applyFont="1" applyBorder="1" applyAlignment="1" applyProtection="1">
      <alignment horizontal="left" vertical="center" wrapText="1"/>
      <protection hidden="1"/>
    </xf>
    <xf numFmtId="0" fontId="10" fillId="0" borderId="62" xfId="0" applyFont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33" xfId="0" applyNumberFormat="1" applyFont="1" applyFill="1" applyBorder="1" applyAlignment="1">
      <alignment horizontal="center" vertical="center" wrapText="1"/>
    </xf>
    <xf numFmtId="49" fontId="8" fillId="34" borderId="42" xfId="0" applyNumberFormat="1" applyFont="1" applyFill="1" applyBorder="1" applyAlignment="1">
      <alignment horizontal="center" vertical="center" wrapText="1"/>
    </xf>
    <xf numFmtId="49" fontId="8" fillId="34" borderId="63" xfId="0" applyNumberFormat="1" applyFont="1" applyFill="1" applyBorder="1" applyAlignment="1">
      <alignment horizontal="center" vertical="center" wrapText="1"/>
    </xf>
    <xf numFmtId="49" fontId="8" fillId="34" borderId="64" xfId="0" applyNumberFormat="1" applyFont="1" applyFill="1" applyBorder="1" applyAlignment="1">
      <alignment horizontal="center" vertical="center" wrapText="1"/>
    </xf>
    <xf numFmtId="49" fontId="8" fillId="34" borderId="44" xfId="0" applyNumberFormat="1" applyFont="1" applyFill="1" applyBorder="1" applyAlignment="1">
      <alignment horizontal="center" vertical="center" wrapText="1"/>
    </xf>
    <xf numFmtId="0" fontId="65" fillId="0" borderId="25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Kopia%20Za&#322;&#261;czniki%20Mostki%200-1000v01J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djęcie humusu"/>
      <sheetName val="2 Humus"/>
      <sheetName val="3 Roboty ziemne"/>
      <sheetName val="zał.4 Rozbiórki naw."/>
      <sheetName val="5a wiąż. BA"/>
      <sheetName val="5b Podbudowa BA"/>
      <sheetName val="5c KŁSM"/>
      <sheetName val="5d Ulepszone podłoże"/>
      <sheetName val="6 Wyrównawcza"/>
      <sheetName val="7a Frez. - lewa"/>
      <sheetName val="7b Frez. - prawa"/>
    </sheetNames>
    <sheetDataSet>
      <sheetData sheetId="9">
        <row r="60">
          <cell r="H60">
            <v>2298.804499999999</v>
          </cell>
        </row>
      </sheetData>
      <sheetData sheetId="10">
        <row r="60">
          <cell r="H60">
            <v>2786.1947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view="pageBreakPreview" zoomScale="75" zoomScaleNormal="75" zoomScaleSheetLayoutView="75" zoomScalePageLayoutView="0" workbookViewId="0" topLeftCell="A1">
      <selection activeCell="D6" sqref="D6:F6"/>
    </sheetView>
  </sheetViews>
  <sheetFormatPr defaultColWidth="9.00390625" defaultRowHeight="12.75"/>
  <cols>
    <col min="1" max="1" width="2.00390625" style="2" customWidth="1"/>
    <col min="2" max="2" width="8.25390625" style="13" customWidth="1"/>
    <col min="3" max="3" width="18.875" style="14" customWidth="1"/>
    <col min="4" max="4" width="103.375" style="2" customWidth="1"/>
    <col min="5" max="5" width="9.625" style="5" customWidth="1"/>
    <col min="6" max="6" width="11.75390625" style="6" customWidth="1"/>
    <col min="7" max="7" width="10.875" style="160" customWidth="1"/>
    <col min="8" max="8" width="17.875" style="24" customWidth="1"/>
    <col min="9" max="9" width="14.375" style="2" bestFit="1" customWidth="1"/>
    <col min="10" max="16384" width="9.125" style="2" customWidth="1"/>
  </cols>
  <sheetData>
    <row r="1" spans="2:7" ht="15.75">
      <c r="B1" s="11"/>
      <c r="C1" s="12"/>
      <c r="D1" s="1"/>
      <c r="E1" s="3"/>
      <c r="F1" s="4"/>
      <c r="G1" s="156"/>
    </row>
    <row r="2" spans="2:8" ht="27">
      <c r="B2" s="216" t="s">
        <v>354</v>
      </c>
      <c r="C2" s="216"/>
      <c r="D2" s="216"/>
      <c r="E2" s="216"/>
      <c r="F2" s="216"/>
      <c r="G2" s="216"/>
      <c r="H2" s="216"/>
    </row>
    <row r="3" spans="2:7" ht="15" customHeight="1">
      <c r="B3" s="169" t="s">
        <v>241</v>
      </c>
      <c r="C3" s="169"/>
      <c r="D3" s="169"/>
      <c r="E3" s="169"/>
      <c r="F3" s="169"/>
      <c r="G3" s="64"/>
    </row>
    <row r="4" spans="2:8" ht="30" customHeight="1">
      <c r="B4" s="170" t="s">
        <v>32</v>
      </c>
      <c r="C4" s="171"/>
      <c r="D4" s="170" t="s">
        <v>251</v>
      </c>
      <c r="E4" s="170"/>
      <c r="F4" s="170"/>
      <c r="G4" s="170"/>
      <c r="H4" s="170"/>
    </row>
    <row r="5" spans="2:7" ht="9.75" customHeight="1">
      <c r="B5" s="18"/>
      <c r="C5" s="18"/>
      <c r="D5" s="18"/>
      <c r="E5" s="18"/>
      <c r="F5" s="5"/>
      <c r="G5" s="157"/>
    </row>
    <row r="6" spans="2:7" ht="15.75">
      <c r="B6" s="18"/>
      <c r="C6" s="19" t="s">
        <v>135</v>
      </c>
      <c r="D6" s="172" t="s">
        <v>54</v>
      </c>
      <c r="E6" s="172"/>
      <c r="F6" s="172"/>
      <c r="G6" s="158"/>
    </row>
    <row r="7" spans="1:7" ht="7.5" customHeight="1" thickBot="1">
      <c r="A7" s="1"/>
      <c r="B7" s="15"/>
      <c r="C7" s="15"/>
      <c r="D7" s="16"/>
      <c r="E7" s="16"/>
      <c r="F7" s="16"/>
      <c r="G7" s="152"/>
    </row>
    <row r="8" spans="1:8" ht="18" customHeight="1">
      <c r="A8" s="1"/>
      <c r="B8" s="173" t="s">
        <v>88</v>
      </c>
      <c r="C8" s="176" t="s">
        <v>92</v>
      </c>
      <c r="D8" s="179" t="s">
        <v>33</v>
      </c>
      <c r="E8" s="182" t="s">
        <v>47</v>
      </c>
      <c r="F8" s="183"/>
      <c r="G8" s="217" t="s">
        <v>248</v>
      </c>
      <c r="H8" s="220" t="s">
        <v>237</v>
      </c>
    </row>
    <row r="9" spans="1:8" ht="26.25" customHeight="1">
      <c r="A9" s="1"/>
      <c r="B9" s="174"/>
      <c r="C9" s="177"/>
      <c r="D9" s="180"/>
      <c r="E9" s="184"/>
      <c r="F9" s="185"/>
      <c r="G9" s="218"/>
      <c r="H9" s="221"/>
    </row>
    <row r="10" spans="1:8" s="8" customFormat="1" ht="18" customHeight="1" thickBot="1">
      <c r="A10" s="7"/>
      <c r="B10" s="175"/>
      <c r="C10" s="178"/>
      <c r="D10" s="181"/>
      <c r="E10" s="143" t="s">
        <v>93</v>
      </c>
      <c r="F10" s="144" t="s">
        <v>94</v>
      </c>
      <c r="G10" s="219"/>
      <c r="H10" s="222"/>
    </row>
    <row r="11" spans="1:8" s="10" customFormat="1" ht="18" customHeight="1" thickBot="1">
      <c r="A11" s="9"/>
      <c r="B11" s="141">
        <v>1</v>
      </c>
      <c r="C11" s="98">
        <v>2</v>
      </c>
      <c r="D11" s="142" t="s">
        <v>75</v>
      </c>
      <c r="E11" s="98">
        <v>4</v>
      </c>
      <c r="F11" s="99">
        <v>5</v>
      </c>
      <c r="G11" s="161">
        <v>6</v>
      </c>
      <c r="H11" s="162">
        <v>7</v>
      </c>
    </row>
    <row r="12" spans="1:8" ht="18" customHeight="1" thickBot="1">
      <c r="A12" s="1"/>
      <c r="B12" s="34">
        <v>1</v>
      </c>
      <c r="C12" s="35" t="s">
        <v>89</v>
      </c>
      <c r="D12" s="36" t="s">
        <v>4</v>
      </c>
      <c r="E12" s="37" t="s">
        <v>90</v>
      </c>
      <c r="F12" s="75" t="s">
        <v>90</v>
      </c>
      <c r="G12" s="75" t="s">
        <v>90</v>
      </c>
      <c r="H12" s="58" t="s">
        <v>90</v>
      </c>
    </row>
    <row r="13" spans="1:8" ht="45.75" customHeight="1">
      <c r="A13" s="1"/>
      <c r="B13" s="30" t="s">
        <v>7</v>
      </c>
      <c r="C13" s="31" t="s">
        <v>37</v>
      </c>
      <c r="D13" s="32" t="s">
        <v>48</v>
      </c>
      <c r="E13" s="114" t="s">
        <v>90</v>
      </c>
      <c r="F13" s="76" t="s">
        <v>90</v>
      </c>
      <c r="G13" s="76" t="s">
        <v>90</v>
      </c>
      <c r="H13" s="107" t="s">
        <v>90</v>
      </c>
    </row>
    <row r="14" spans="1:8" ht="30" customHeight="1">
      <c r="A14" s="1"/>
      <c r="B14" s="111" t="s">
        <v>8</v>
      </c>
      <c r="C14" s="113" t="s">
        <v>49</v>
      </c>
      <c r="D14" s="65" t="s">
        <v>21</v>
      </c>
      <c r="E14" s="46" t="s">
        <v>91</v>
      </c>
      <c r="F14" s="84">
        <f>F15</f>
        <v>0.99</v>
      </c>
      <c r="G14" s="153"/>
      <c r="H14" s="85"/>
    </row>
    <row r="15" spans="1:8" ht="24.75" customHeight="1">
      <c r="A15" s="1"/>
      <c r="B15" s="112"/>
      <c r="C15" s="135" t="s">
        <v>3</v>
      </c>
      <c r="D15" s="66" t="s">
        <v>136</v>
      </c>
      <c r="E15" s="135" t="s">
        <v>91</v>
      </c>
      <c r="F15" s="74">
        <v>0.99</v>
      </c>
      <c r="G15" s="74" t="s">
        <v>90</v>
      </c>
      <c r="H15" s="45" t="s">
        <v>90</v>
      </c>
    </row>
    <row r="16" spans="1:9" ht="39.75" customHeight="1">
      <c r="A16" s="1"/>
      <c r="B16" s="30" t="s">
        <v>98</v>
      </c>
      <c r="C16" s="31" t="s">
        <v>36</v>
      </c>
      <c r="D16" s="32" t="s">
        <v>30</v>
      </c>
      <c r="E16" s="114" t="s">
        <v>90</v>
      </c>
      <c r="F16" s="76" t="s">
        <v>90</v>
      </c>
      <c r="G16" s="74" t="s">
        <v>90</v>
      </c>
      <c r="H16" s="45" t="s">
        <v>90</v>
      </c>
      <c r="I16" s="27" t="e">
        <f>#REF!+#REF!+#REF!</f>
        <v>#REF!</v>
      </c>
    </row>
    <row r="17" spans="1:8" ht="30" customHeight="1">
      <c r="A17" s="1"/>
      <c r="B17" s="57" t="s">
        <v>99</v>
      </c>
      <c r="C17" s="49" t="s">
        <v>34</v>
      </c>
      <c r="D17" s="71" t="s">
        <v>18</v>
      </c>
      <c r="E17" s="51" t="s">
        <v>80</v>
      </c>
      <c r="F17" s="88">
        <f>SUM(F18)</f>
        <v>0.5</v>
      </c>
      <c r="G17" s="159"/>
      <c r="H17" s="85"/>
    </row>
    <row r="18" spans="1:8" ht="30" customHeight="1">
      <c r="A18" s="1"/>
      <c r="B18" s="105"/>
      <c r="C18" s="49" t="s">
        <v>3</v>
      </c>
      <c r="D18" s="71" t="s">
        <v>137</v>
      </c>
      <c r="E18" s="49" t="s">
        <v>80</v>
      </c>
      <c r="F18" s="146">
        <v>0.5</v>
      </c>
      <c r="G18" s="74" t="s">
        <v>90</v>
      </c>
      <c r="H18" s="45" t="s">
        <v>90</v>
      </c>
    </row>
    <row r="19" spans="2:11" s="1" customFormat="1" ht="34.5" customHeight="1">
      <c r="B19" s="100" t="s">
        <v>100</v>
      </c>
      <c r="C19" s="39" t="s">
        <v>50</v>
      </c>
      <c r="D19" s="40" t="s">
        <v>31</v>
      </c>
      <c r="E19" s="135" t="s">
        <v>90</v>
      </c>
      <c r="F19" s="74" t="s">
        <v>90</v>
      </c>
      <c r="G19" s="74" t="s">
        <v>90</v>
      </c>
      <c r="H19" s="45" t="s">
        <v>90</v>
      </c>
      <c r="K19" s="25"/>
    </row>
    <row r="20" spans="2:11" s="1" customFormat="1" ht="30" customHeight="1">
      <c r="B20" s="111" t="s">
        <v>101</v>
      </c>
      <c r="C20" s="113" t="s">
        <v>55</v>
      </c>
      <c r="D20" s="65" t="s">
        <v>327</v>
      </c>
      <c r="E20" s="46" t="s">
        <v>175</v>
      </c>
      <c r="F20" s="86">
        <f>SUM(F22:F22)</f>
        <v>221</v>
      </c>
      <c r="G20" s="159"/>
      <c r="H20" s="85"/>
      <c r="J20" s="24"/>
      <c r="K20" s="24"/>
    </row>
    <row r="21" spans="1:8" ht="39.75" customHeight="1">
      <c r="A21" s="1"/>
      <c r="B21" s="186"/>
      <c r="C21" s="187" t="s">
        <v>219</v>
      </c>
      <c r="D21" s="67" t="s">
        <v>328</v>
      </c>
      <c r="E21" s="47" t="s">
        <v>90</v>
      </c>
      <c r="F21" s="74" t="s">
        <v>90</v>
      </c>
      <c r="G21" s="74" t="s">
        <v>90</v>
      </c>
      <c r="H21" s="45" t="s">
        <v>90</v>
      </c>
    </row>
    <row r="22" spans="1:8" ht="30" customHeight="1">
      <c r="A22" s="1"/>
      <c r="B22" s="186"/>
      <c r="C22" s="187"/>
      <c r="D22" s="66" t="s">
        <v>136</v>
      </c>
      <c r="E22" s="135" t="s">
        <v>326</v>
      </c>
      <c r="F22" s="81">
        <v>221</v>
      </c>
      <c r="G22" s="74" t="s">
        <v>90</v>
      </c>
      <c r="H22" s="45" t="s">
        <v>90</v>
      </c>
    </row>
    <row r="23" spans="1:10" ht="30" customHeight="1">
      <c r="A23" s="1"/>
      <c r="B23" s="112" t="s">
        <v>102</v>
      </c>
      <c r="C23" s="135" t="s">
        <v>56</v>
      </c>
      <c r="D23" s="67" t="s">
        <v>325</v>
      </c>
      <c r="E23" s="44" t="s">
        <v>175</v>
      </c>
      <c r="F23" s="89">
        <f>SUM(F25:F25)</f>
        <v>632</v>
      </c>
      <c r="G23" s="154"/>
      <c r="H23" s="85"/>
      <c r="I23" s="24"/>
      <c r="J23" s="24"/>
    </row>
    <row r="24" spans="1:10" ht="30" customHeight="1">
      <c r="A24" s="1"/>
      <c r="B24" s="186"/>
      <c r="C24" s="187" t="s">
        <v>220</v>
      </c>
      <c r="D24" s="67" t="s">
        <v>247</v>
      </c>
      <c r="E24" s="135" t="s">
        <v>90</v>
      </c>
      <c r="F24" s="74" t="s">
        <v>90</v>
      </c>
      <c r="G24" s="74" t="s">
        <v>90</v>
      </c>
      <c r="H24" s="45" t="s">
        <v>90</v>
      </c>
      <c r="I24" s="24"/>
      <c r="J24" s="24"/>
    </row>
    <row r="25" spans="1:10" ht="30" customHeight="1">
      <c r="A25" s="1"/>
      <c r="B25" s="186"/>
      <c r="C25" s="187"/>
      <c r="D25" s="66" t="s">
        <v>136</v>
      </c>
      <c r="E25" s="135" t="s">
        <v>326</v>
      </c>
      <c r="F25" s="81">
        <v>632</v>
      </c>
      <c r="G25" s="74" t="s">
        <v>90</v>
      </c>
      <c r="H25" s="45" t="s">
        <v>90</v>
      </c>
      <c r="I25" s="24"/>
      <c r="J25" s="24"/>
    </row>
    <row r="26" spans="1:10" ht="34.5" customHeight="1">
      <c r="A26" s="1"/>
      <c r="B26" s="100" t="s">
        <v>103</v>
      </c>
      <c r="C26" s="39" t="s">
        <v>51</v>
      </c>
      <c r="D26" s="40" t="s">
        <v>22</v>
      </c>
      <c r="E26" s="135" t="s">
        <v>90</v>
      </c>
      <c r="F26" s="74" t="s">
        <v>90</v>
      </c>
      <c r="G26" s="74" t="s">
        <v>90</v>
      </c>
      <c r="H26" s="45" t="s">
        <v>90</v>
      </c>
      <c r="I26" s="24"/>
      <c r="J26" s="24"/>
    </row>
    <row r="27" spans="1:8" ht="30" customHeight="1">
      <c r="A27" s="1"/>
      <c r="B27" s="57" t="s">
        <v>104</v>
      </c>
      <c r="C27" s="49" t="s">
        <v>5</v>
      </c>
      <c r="D27" s="71" t="s">
        <v>253</v>
      </c>
      <c r="E27" s="51" t="s">
        <v>176</v>
      </c>
      <c r="F27" s="89">
        <f>F28+F29</f>
        <v>1121.2</v>
      </c>
      <c r="G27" s="154"/>
      <c r="H27" s="85"/>
    </row>
    <row r="28" spans="1:8" ht="24.75" customHeight="1">
      <c r="A28" s="1"/>
      <c r="B28" s="188"/>
      <c r="C28" s="49" t="s">
        <v>221</v>
      </c>
      <c r="D28" s="71" t="s">
        <v>272</v>
      </c>
      <c r="E28" s="49" t="s">
        <v>174</v>
      </c>
      <c r="F28" s="147">
        <v>951.2</v>
      </c>
      <c r="G28" s="74" t="s">
        <v>90</v>
      </c>
      <c r="H28" s="45" t="s">
        <v>90</v>
      </c>
    </row>
    <row r="29" spans="1:8" ht="24.75" customHeight="1">
      <c r="A29" s="1"/>
      <c r="B29" s="189"/>
      <c r="C29" s="49" t="s">
        <v>179</v>
      </c>
      <c r="D29" s="71" t="s">
        <v>273</v>
      </c>
      <c r="E29" s="49" t="s">
        <v>174</v>
      </c>
      <c r="F29" s="147">
        <v>170</v>
      </c>
      <c r="G29" s="74" t="s">
        <v>90</v>
      </c>
      <c r="H29" s="45" t="s">
        <v>90</v>
      </c>
    </row>
    <row r="30" spans="1:8" ht="24.75" customHeight="1">
      <c r="A30" s="1"/>
      <c r="B30" s="57" t="s">
        <v>160</v>
      </c>
      <c r="C30" s="49" t="s">
        <v>318</v>
      </c>
      <c r="D30" s="71" t="s">
        <v>252</v>
      </c>
      <c r="E30" s="51" t="s">
        <v>176</v>
      </c>
      <c r="F30" s="89">
        <f>SUM(F31:F32)</f>
        <v>1121.2</v>
      </c>
      <c r="G30" s="154"/>
      <c r="H30" s="85"/>
    </row>
    <row r="31" spans="1:8" ht="24.75" customHeight="1">
      <c r="A31" s="1"/>
      <c r="B31" s="188"/>
      <c r="C31" s="49" t="s">
        <v>221</v>
      </c>
      <c r="D31" s="71" t="s">
        <v>271</v>
      </c>
      <c r="E31" s="49" t="s">
        <v>174</v>
      </c>
      <c r="F31" s="147">
        <v>951.2</v>
      </c>
      <c r="G31" s="74" t="s">
        <v>90</v>
      </c>
      <c r="H31" s="45" t="s">
        <v>90</v>
      </c>
    </row>
    <row r="32" spans="1:8" ht="24.75" customHeight="1">
      <c r="A32" s="1"/>
      <c r="B32" s="189"/>
      <c r="C32" s="49" t="s">
        <v>179</v>
      </c>
      <c r="D32" s="71" t="s">
        <v>273</v>
      </c>
      <c r="E32" s="49" t="s">
        <v>174</v>
      </c>
      <c r="F32" s="147">
        <v>170</v>
      </c>
      <c r="G32" s="74" t="s">
        <v>90</v>
      </c>
      <c r="H32" s="45" t="s">
        <v>90</v>
      </c>
    </row>
    <row r="33" spans="1:8" ht="30" customHeight="1">
      <c r="A33" s="1"/>
      <c r="B33" s="57" t="s">
        <v>161</v>
      </c>
      <c r="C33" s="49" t="s">
        <v>143</v>
      </c>
      <c r="D33" s="71" t="s">
        <v>254</v>
      </c>
      <c r="E33" s="51" t="s">
        <v>176</v>
      </c>
      <c r="F33" s="89">
        <f>F34+F35</f>
        <v>1121.2</v>
      </c>
      <c r="G33" s="154"/>
      <c r="H33" s="85"/>
    </row>
    <row r="34" spans="1:8" ht="24.75" customHeight="1">
      <c r="A34" s="1"/>
      <c r="B34" s="188"/>
      <c r="C34" s="49" t="s">
        <v>221</v>
      </c>
      <c r="D34" s="71" t="s">
        <v>255</v>
      </c>
      <c r="E34" s="49" t="s">
        <v>174</v>
      </c>
      <c r="F34" s="147">
        <v>951.2</v>
      </c>
      <c r="G34" s="74" t="s">
        <v>90</v>
      </c>
      <c r="H34" s="45" t="s">
        <v>90</v>
      </c>
    </row>
    <row r="35" spans="1:8" ht="24.75" customHeight="1">
      <c r="A35" s="1"/>
      <c r="B35" s="189"/>
      <c r="C35" s="49" t="s">
        <v>179</v>
      </c>
      <c r="D35" s="71" t="s">
        <v>274</v>
      </c>
      <c r="E35" s="49" t="s">
        <v>174</v>
      </c>
      <c r="F35" s="81">
        <v>170</v>
      </c>
      <c r="G35" s="74" t="s">
        <v>90</v>
      </c>
      <c r="H35" s="45" t="s">
        <v>90</v>
      </c>
    </row>
    <row r="36" spans="1:8" ht="30" customHeight="1">
      <c r="A36" s="1"/>
      <c r="B36" s="57" t="s">
        <v>14</v>
      </c>
      <c r="C36" s="49" t="s">
        <v>78</v>
      </c>
      <c r="D36" s="71" t="s">
        <v>138</v>
      </c>
      <c r="E36" s="51" t="s">
        <v>46</v>
      </c>
      <c r="F36" s="89">
        <f>SUM(F37:F37)</f>
        <v>6</v>
      </c>
      <c r="G36" s="159"/>
      <c r="H36" s="85"/>
    </row>
    <row r="37" spans="1:8" ht="30" customHeight="1">
      <c r="A37" s="1"/>
      <c r="B37" s="57"/>
      <c r="C37" s="49" t="s">
        <v>139</v>
      </c>
      <c r="D37" s="71" t="s">
        <v>141</v>
      </c>
      <c r="E37" s="49" t="s">
        <v>46</v>
      </c>
      <c r="F37" s="81">
        <v>6</v>
      </c>
      <c r="G37" s="74" t="s">
        <v>90</v>
      </c>
      <c r="H37" s="45" t="s">
        <v>90</v>
      </c>
    </row>
    <row r="38" spans="1:8" ht="30" customHeight="1">
      <c r="A38" s="1"/>
      <c r="B38" s="57" t="s">
        <v>227</v>
      </c>
      <c r="C38" s="49" t="s">
        <v>79</v>
      </c>
      <c r="D38" s="71" t="s">
        <v>140</v>
      </c>
      <c r="E38" s="51" t="s">
        <v>46</v>
      </c>
      <c r="F38" s="89">
        <f>SUM(F39:F39)</f>
        <v>6</v>
      </c>
      <c r="G38" s="159"/>
      <c r="H38" s="85"/>
    </row>
    <row r="39" spans="2:11" s="1" customFormat="1" ht="30" customHeight="1" thickBot="1">
      <c r="B39" s="101"/>
      <c r="C39" s="104" t="s">
        <v>139</v>
      </c>
      <c r="D39" s="127" t="s">
        <v>142</v>
      </c>
      <c r="E39" s="104" t="s">
        <v>46</v>
      </c>
      <c r="F39" s="148">
        <v>6</v>
      </c>
      <c r="G39" s="74" t="s">
        <v>90</v>
      </c>
      <c r="H39" s="45" t="s">
        <v>90</v>
      </c>
      <c r="K39" s="2"/>
    </row>
    <row r="40" spans="1:8" ht="15" thickBot="1">
      <c r="A40" s="1"/>
      <c r="B40" s="34">
        <v>2</v>
      </c>
      <c r="C40" s="35" t="s">
        <v>41</v>
      </c>
      <c r="D40" s="36" t="s">
        <v>64</v>
      </c>
      <c r="E40" s="37" t="s">
        <v>90</v>
      </c>
      <c r="F40" s="77" t="s">
        <v>90</v>
      </c>
      <c r="G40" s="77" t="s">
        <v>90</v>
      </c>
      <c r="H40" s="59" t="s">
        <v>90</v>
      </c>
    </row>
    <row r="41" spans="2:11" s="1" customFormat="1" ht="34.5" customHeight="1">
      <c r="B41" s="30" t="s">
        <v>105</v>
      </c>
      <c r="C41" s="31" t="s">
        <v>23</v>
      </c>
      <c r="D41" s="32" t="s">
        <v>131</v>
      </c>
      <c r="E41" s="114" t="s">
        <v>90</v>
      </c>
      <c r="F41" s="76" t="s">
        <v>90</v>
      </c>
      <c r="G41" s="76" t="s">
        <v>90</v>
      </c>
      <c r="H41" s="107" t="s">
        <v>90</v>
      </c>
      <c r="K41" s="2"/>
    </row>
    <row r="42" spans="1:8" ht="29.25" customHeight="1">
      <c r="A42" s="1"/>
      <c r="B42" s="111" t="s">
        <v>106</v>
      </c>
      <c r="C42" s="113" t="s">
        <v>15</v>
      </c>
      <c r="D42" s="65" t="s">
        <v>329</v>
      </c>
      <c r="E42" s="46" t="s">
        <v>175</v>
      </c>
      <c r="F42" s="86">
        <f>F43</f>
        <v>226</v>
      </c>
      <c r="G42" s="159"/>
      <c r="H42" s="85"/>
    </row>
    <row r="43" spans="1:8" ht="24.75" customHeight="1">
      <c r="A43" s="1"/>
      <c r="B43" s="100"/>
      <c r="C43" s="135" t="s">
        <v>6</v>
      </c>
      <c r="D43" s="66" t="s">
        <v>136</v>
      </c>
      <c r="E43" s="135" t="s">
        <v>326</v>
      </c>
      <c r="F43" s="81">
        <v>226</v>
      </c>
      <c r="G43" s="74" t="s">
        <v>90</v>
      </c>
      <c r="H43" s="45" t="s">
        <v>90</v>
      </c>
    </row>
    <row r="44" spans="1:8" ht="30" customHeight="1">
      <c r="A44" s="1"/>
      <c r="B44" s="112" t="s">
        <v>16</v>
      </c>
      <c r="C44" s="135" t="s">
        <v>331</v>
      </c>
      <c r="D44" s="67" t="s">
        <v>332</v>
      </c>
      <c r="E44" s="44" t="s">
        <v>334</v>
      </c>
      <c r="F44" s="89">
        <f>SUM(F45:G46)</f>
        <v>225</v>
      </c>
      <c r="G44" s="159"/>
      <c r="H44" s="85"/>
    </row>
    <row r="45" spans="1:8" ht="24.75" customHeight="1">
      <c r="A45" s="1"/>
      <c r="B45" s="100"/>
      <c r="C45" s="49" t="s">
        <v>6</v>
      </c>
      <c r="D45" s="66" t="s">
        <v>333</v>
      </c>
      <c r="E45" s="135" t="s">
        <v>334</v>
      </c>
      <c r="F45" s="81">
        <v>225</v>
      </c>
      <c r="G45" s="74" t="s">
        <v>90</v>
      </c>
      <c r="H45" s="45" t="s">
        <v>90</v>
      </c>
    </row>
    <row r="46" spans="1:8" ht="30" customHeight="1">
      <c r="A46" s="1"/>
      <c r="B46" s="100" t="s">
        <v>107</v>
      </c>
      <c r="C46" s="39" t="s">
        <v>24</v>
      </c>
      <c r="D46" s="40" t="s">
        <v>25</v>
      </c>
      <c r="E46" s="135" t="s">
        <v>90</v>
      </c>
      <c r="F46" s="74" t="s">
        <v>90</v>
      </c>
      <c r="G46" s="74" t="s">
        <v>90</v>
      </c>
      <c r="H46" s="45" t="s">
        <v>90</v>
      </c>
    </row>
    <row r="47" spans="1:9" ht="30" customHeight="1">
      <c r="A47" s="1"/>
      <c r="B47" s="57" t="s">
        <v>108</v>
      </c>
      <c r="C47" s="49" t="s">
        <v>17</v>
      </c>
      <c r="D47" s="71" t="s">
        <v>330</v>
      </c>
      <c r="E47" s="51" t="s">
        <v>175</v>
      </c>
      <c r="F47" s="89">
        <f>F48</f>
        <v>226</v>
      </c>
      <c r="G47" s="159"/>
      <c r="H47" s="85"/>
      <c r="I47" s="2">
        <f>644*0.3</f>
        <v>193.2</v>
      </c>
    </row>
    <row r="48" spans="1:8" ht="30" customHeight="1">
      <c r="A48" s="1"/>
      <c r="B48" s="136"/>
      <c r="C48" s="49" t="s">
        <v>6</v>
      </c>
      <c r="D48" s="72" t="s">
        <v>144</v>
      </c>
      <c r="E48" s="49" t="s">
        <v>326</v>
      </c>
      <c r="F48" s="81">
        <f>F43</f>
        <v>226</v>
      </c>
      <c r="G48" s="74" t="s">
        <v>90</v>
      </c>
      <c r="H48" s="45" t="s">
        <v>90</v>
      </c>
    </row>
    <row r="49" spans="1:8" ht="30" customHeight="1">
      <c r="A49" s="1"/>
      <c r="B49" s="57" t="s">
        <v>229</v>
      </c>
      <c r="C49" s="49" t="s">
        <v>17</v>
      </c>
      <c r="D49" s="72" t="s">
        <v>337</v>
      </c>
      <c r="E49" s="49" t="s">
        <v>334</v>
      </c>
      <c r="F49" s="89">
        <f>F50</f>
        <v>225</v>
      </c>
      <c r="G49" s="159"/>
      <c r="H49" s="85"/>
    </row>
    <row r="50" spans="1:8" ht="30" customHeight="1">
      <c r="A50" s="1"/>
      <c r="B50" s="136"/>
      <c r="C50" s="49" t="s">
        <v>6</v>
      </c>
      <c r="D50" s="127" t="s">
        <v>136</v>
      </c>
      <c r="E50" s="49" t="s">
        <v>334</v>
      </c>
      <c r="F50" s="81">
        <v>225</v>
      </c>
      <c r="G50" s="74" t="s">
        <v>90</v>
      </c>
      <c r="H50" s="45" t="s">
        <v>90</v>
      </c>
    </row>
    <row r="51" spans="1:8" ht="30" customHeight="1">
      <c r="A51" s="1"/>
      <c r="B51" s="57" t="s">
        <v>336</v>
      </c>
      <c r="C51" s="49" t="s">
        <v>17</v>
      </c>
      <c r="D51" s="72" t="s">
        <v>335</v>
      </c>
      <c r="E51" s="49" t="s">
        <v>334</v>
      </c>
      <c r="F51" s="89">
        <f>F52</f>
        <v>17</v>
      </c>
      <c r="G51" s="159"/>
      <c r="H51" s="85"/>
    </row>
    <row r="52" spans="1:8" ht="30" customHeight="1">
      <c r="A52" s="1"/>
      <c r="B52" s="136"/>
      <c r="C52" s="49" t="s">
        <v>6</v>
      </c>
      <c r="D52" s="127" t="s">
        <v>136</v>
      </c>
      <c r="E52" s="49" t="s">
        <v>334</v>
      </c>
      <c r="F52" s="81">
        <v>17</v>
      </c>
      <c r="G52" s="74" t="s">
        <v>90</v>
      </c>
      <c r="H52" s="45" t="s">
        <v>90</v>
      </c>
    </row>
    <row r="53" spans="1:8" ht="30" customHeight="1">
      <c r="A53" s="1"/>
      <c r="B53" s="57" t="s">
        <v>338</v>
      </c>
      <c r="C53" s="49" t="s">
        <v>65</v>
      </c>
      <c r="D53" s="71" t="s">
        <v>132</v>
      </c>
      <c r="E53" s="51" t="s">
        <v>176</v>
      </c>
      <c r="F53" s="89">
        <f>SUM(F55:F55)</f>
        <v>2206.2</v>
      </c>
      <c r="G53" s="154"/>
      <c r="H53" s="85"/>
    </row>
    <row r="54" spans="1:8" ht="30" customHeight="1">
      <c r="A54" s="1"/>
      <c r="B54" s="190"/>
      <c r="C54" s="191" t="s">
        <v>81</v>
      </c>
      <c r="D54" s="71" t="s">
        <v>40</v>
      </c>
      <c r="E54" s="49" t="s">
        <v>90</v>
      </c>
      <c r="F54" s="74" t="s">
        <v>90</v>
      </c>
      <c r="G54" s="74" t="s">
        <v>90</v>
      </c>
      <c r="H54" s="45" t="s">
        <v>90</v>
      </c>
    </row>
    <row r="55" spans="2:8" s="1" customFormat="1" ht="30" customHeight="1" thickBot="1">
      <c r="B55" s="190"/>
      <c r="C55" s="192"/>
      <c r="D55" s="127" t="s">
        <v>136</v>
      </c>
      <c r="E55" s="104" t="s">
        <v>174</v>
      </c>
      <c r="F55" s="148">
        <v>2206.2</v>
      </c>
      <c r="G55" s="74" t="s">
        <v>90</v>
      </c>
      <c r="H55" s="45" t="s">
        <v>90</v>
      </c>
    </row>
    <row r="56" spans="2:8" s="1" customFormat="1" ht="15" thickBot="1">
      <c r="B56" s="34">
        <v>3</v>
      </c>
      <c r="C56" s="35" t="s">
        <v>66</v>
      </c>
      <c r="D56" s="36" t="s">
        <v>63</v>
      </c>
      <c r="E56" s="37" t="s">
        <v>90</v>
      </c>
      <c r="F56" s="77" t="s">
        <v>90</v>
      </c>
      <c r="G56" s="77" t="s">
        <v>90</v>
      </c>
      <c r="H56" s="59" t="s">
        <v>90</v>
      </c>
    </row>
    <row r="57" spans="2:8" s="1" customFormat="1" ht="42.75">
      <c r="B57" s="30" t="s">
        <v>109</v>
      </c>
      <c r="C57" s="31" t="s">
        <v>339</v>
      </c>
      <c r="D57" s="32" t="s">
        <v>340</v>
      </c>
      <c r="E57" s="42" t="s">
        <v>90</v>
      </c>
      <c r="F57" s="78" t="s">
        <v>90</v>
      </c>
      <c r="G57" s="78" t="s">
        <v>90</v>
      </c>
      <c r="H57" s="137" t="s">
        <v>90</v>
      </c>
    </row>
    <row r="58" spans="1:8" ht="30" customHeight="1" thickBot="1">
      <c r="A58" s="1"/>
      <c r="B58" s="57" t="s">
        <v>110</v>
      </c>
      <c r="C58" s="49" t="s">
        <v>341</v>
      </c>
      <c r="D58" s="71" t="s">
        <v>342</v>
      </c>
      <c r="E58" s="51" t="s">
        <v>77</v>
      </c>
      <c r="F58" s="89">
        <v>10</v>
      </c>
      <c r="G58" s="154"/>
      <c r="H58" s="85"/>
    </row>
    <row r="59" spans="2:8" s="1" customFormat="1" ht="15" thickBot="1">
      <c r="B59" s="34">
        <v>4</v>
      </c>
      <c r="C59" s="35" t="s">
        <v>67</v>
      </c>
      <c r="D59" s="36" t="s">
        <v>74</v>
      </c>
      <c r="E59" s="37" t="s">
        <v>90</v>
      </c>
      <c r="F59" s="79" t="s">
        <v>90</v>
      </c>
      <c r="G59" s="79" t="s">
        <v>90</v>
      </c>
      <c r="H59" s="38" t="s">
        <v>90</v>
      </c>
    </row>
    <row r="60" spans="2:8" s="1" customFormat="1" ht="49.5" customHeight="1">
      <c r="B60" s="30" t="s">
        <v>111</v>
      </c>
      <c r="C60" s="31" t="s">
        <v>59</v>
      </c>
      <c r="D60" s="32" t="s">
        <v>60</v>
      </c>
      <c r="E60" s="114" t="s">
        <v>90</v>
      </c>
      <c r="F60" s="80" t="s">
        <v>90</v>
      </c>
      <c r="G60" s="80" t="s">
        <v>90</v>
      </c>
      <c r="H60" s="33" t="s">
        <v>90</v>
      </c>
    </row>
    <row r="61" spans="1:8" ht="30" customHeight="1">
      <c r="A61" s="1"/>
      <c r="B61" s="57" t="s">
        <v>112</v>
      </c>
      <c r="C61" s="49" t="s">
        <v>177</v>
      </c>
      <c r="D61" s="69" t="s">
        <v>178</v>
      </c>
      <c r="E61" s="70" t="s">
        <v>176</v>
      </c>
      <c r="F61" s="87">
        <f>SUM(F62:F63)</f>
        <v>2030</v>
      </c>
      <c r="G61" s="159"/>
      <c r="H61" s="85"/>
    </row>
    <row r="62" spans="1:8" ht="34.5" customHeight="1">
      <c r="A62" s="1"/>
      <c r="B62" s="190"/>
      <c r="C62" s="193" t="s">
        <v>280</v>
      </c>
      <c r="D62" s="67" t="s">
        <v>284</v>
      </c>
      <c r="E62" s="135" t="s">
        <v>174</v>
      </c>
      <c r="F62" s="81">
        <f>F115</f>
        <v>1970</v>
      </c>
      <c r="G62" s="74" t="s">
        <v>90</v>
      </c>
      <c r="H62" s="45" t="s">
        <v>90</v>
      </c>
    </row>
    <row r="63" spans="1:8" ht="34.5" customHeight="1">
      <c r="A63" s="1"/>
      <c r="B63" s="189"/>
      <c r="C63" s="194"/>
      <c r="D63" s="67" t="s">
        <v>283</v>
      </c>
      <c r="E63" s="135" t="s">
        <v>174</v>
      </c>
      <c r="F63" s="81">
        <f>F117</f>
        <v>60</v>
      </c>
      <c r="G63" s="74" t="s">
        <v>90</v>
      </c>
      <c r="H63" s="45" t="s">
        <v>90</v>
      </c>
    </row>
    <row r="64" spans="1:8" ht="34.5" customHeight="1">
      <c r="A64" s="1"/>
      <c r="B64" s="57" t="s">
        <v>230</v>
      </c>
      <c r="C64" s="49" t="s">
        <v>9</v>
      </c>
      <c r="D64" s="67" t="s">
        <v>281</v>
      </c>
      <c r="E64" s="44" t="s">
        <v>176</v>
      </c>
      <c r="F64" s="89">
        <f>F65</f>
        <v>92</v>
      </c>
      <c r="G64" s="159"/>
      <c r="H64" s="85"/>
    </row>
    <row r="65" spans="1:8" ht="34.5" customHeight="1">
      <c r="A65" s="1"/>
      <c r="B65" s="57"/>
      <c r="C65" s="49" t="s">
        <v>280</v>
      </c>
      <c r="D65" s="67" t="s">
        <v>282</v>
      </c>
      <c r="E65" s="135" t="s">
        <v>174</v>
      </c>
      <c r="F65" s="81">
        <f>F123</f>
        <v>92</v>
      </c>
      <c r="G65" s="74" t="s">
        <v>90</v>
      </c>
      <c r="H65" s="45" t="s">
        <v>90</v>
      </c>
    </row>
    <row r="66" spans="1:8" ht="30" customHeight="1">
      <c r="A66" s="1"/>
      <c r="B66" s="57" t="s">
        <v>113</v>
      </c>
      <c r="C66" s="49" t="s">
        <v>2</v>
      </c>
      <c r="D66" s="67" t="s">
        <v>10</v>
      </c>
      <c r="E66" s="44" t="s">
        <v>176</v>
      </c>
      <c r="F66" s="89">
        <f>F67+F68</f>
        <v>1723.4</v>
      </c>
      <c r="G66" s="159"/>
      <c r="H66" s="85"/>
    </row>
    <row r="67" spans="1:8" ht="30" customHeight="1">
      <c r="A67" s="1"/>
      <c r="B67" s="188"/>
      <c r="C67" s="195" t="s">
        <v>280</v>
      </c>
      <c r="D67" s="67" t="s">
        <v>285</v>
      </c>
      <c r="E67" s="135" t="s">
        <v>174</v>
      </c>
      <c r="F67" s="81">
        <f>F103</f>
        <v>1636.4</v>
      </c>
      <c r="G67" s="74" t="s">
        <v>90</v>
      </c>
      <c r="H67" s="45" t="s">
        <v>90</v>
      </c>
    </row>
    <row r="68" spans="1:8" ht="30" customHeight="1">
      <c r="A68" s="1"/>
      <c r="B68" s="189"/>
      <c r="C68" s="194"/>
      <c r="D68" s="67" t="s">
        <v>286</v>
      </c>
      <c r="E68" s="135" t="s">
        <v>174</v>
      </c>
      <c r="F68" s="81">
        <f>F104</f>
        <v>87</v>
      </c>
      <c r="G68" s="74" t="s">
        <v>90</v>
      </c>
      <c r="H68" s="45" t="s">
        <v>90</v>
      </c>
    </row>
    <row r="69" spans="1:8" ht="42.75">
      <c r="A69" s="1"/>
      <c r="B69" s="100" t="s">
        <v>162</v>
      </c>
      <c r="C69" s="39" t="s">
        <v>38</v>
      </c>
      <c r="D69" s="40" t="s">
        <v>19</v>
      </c>
      <c r="E69" s="135" t="s">
        <v>90</v>
      </c>
      <c r="F69" s="81" t="s">
        <v>90</v>
      </c>
      <c r="G69" s="74" t="s">
        <v>90</v>
      </c>
      <c r="H69" s="45" t="s">
        <v>90</v>
      </c>
    </row>
    <row r="70" spans="1:8" ht="30" customHeight="1">
      <c r="A70" s="1"/>
      <c r="B70" s="57" t="s">
        <v>114</v>
      </c>
      <c r="C70" s="49" t="s">
        <v>163</v>
      </c>
      <c r="D70" s="72" t="s">
        <v>134</v>
      </c>
      <c r="E70" s="51" t="s">
        <v>176</v>
      </c>
      <c r="F70" s="90">
        <f>SUM(F71:F75)</f>
        <v>3561.8</v>
      </c>
      <c r="G70" s="159"/>
      <c r="H70" s="85"/>
    </row>
    <row r="71" spans="1:8" ht="30" customHeight="1">
      <c r="A71" s="1"/>
      <c r="B71" s="188"/>
      <c r="C71" s="195" t="s">
        <v>289</v>
      </c>
      <c r="D71" s="67" t="s">
        <v>145</v>
      </c>
      <c r="E71" s="135" t="s">
        <v>174</v>
      </c>
      <c r="F71" s="81">
        <f>F98</f>
        <v>1636.4</v>
      </c>
      <c r="G71" s="74" t="s">
        <v>90</v>
      </c>
      <c r="H71" s="45" t="s">
        <v>90</v>
      </c>
    </row>
    <row r="72" spans="1:8" ht="30" customHeight="1">
      <c r="A72" s="1"/>
      <c r="B72" s="190"/>
      <c r="C72" s="193"/>
      <c r="D72" s="67" t="s">
        <v>287</v>
      </c>
      <c r="E72" s="135" t="s">
        <v>174</v>
      </c>
      <c r="F72" s="81">
        <f>F99</f>
        <v>87</v>
      </c>
      <c r="G72" s="74" t="s">
        <v>90</v>
      </c>
      <c r="H72" s="45" t="s">
        <v>90</v>
      </c>
    </row>
    <row r="73" spans="1:8" ht="30" customHeight="1">
      <c r="A73" s="1"/>
      <c r="B73" s="190"/>
      <c r="C73" s="193"/>
      <c r="D73" s="67" t="s">
        <v>146</v>
      </c>
      <c r="E73" s="135" t="s">
        <v>174</v>
      </c>
      <c r="F73" s="81">
        <f>F100</f>
        <v>115</v>
      </c>
      <c r="G73" s="74" t="s">
        <v>90</v>
      </c>
      <c r="H73" s="45" t="s">
        <v>90</v>
      </c>
    </row>
    <row r="74" spans="2:10" s="1" customFormat="1" ht="30" customHeight="1">
      <c r="B74" s="190"/>
      <c r="C74" s="193"/>
      <c r="D74" s="67" t="s">
        <v>238</v>
      </c>
      <c r="E74" s="135" t="s">
        <v>174</v>
      </c>
      <c r="F74" s="81">
        <f>F67</f>
        <v>1636.4</v>
      </c>
      <c r="G74" s="74" t="s">
        <v>90</v>
      </c>
      <c r="H74" s="45" t="s">
        <v>90</v>
      </c>
      <c r="I74" s="20"/>
      <c r="J74" s="3"/>
    </row>
    <row r="75" spans="2:10" s="1" customFormat="1" ht="30" customHeight="1">
      <c r="B75" s="190"/>
      <c r="C75" s="193"/>
      <c r="D75" s="67" t="s">
        <v>288</v>
      </c>
      <c r="E75" s="135" t="s">
        <v>174</v>
      </c>
      <c r="F75" s="81">
        <f>F104</f>
        <v>87</v>
      </c>
      <c r="G75" s="74" t="s">
        <v>90</v>
      </c>
      <c r="H75" s="45" t="s">
        <v>90</v>
      </c>
      <c r="I75" s="20"/>
      <c r="J75" s="3"/>
    </row>
    <row r="76" spans="2:10" s="1" customFormat="1" ht="30" customHeight="1">
      <c r="B76" s="57" t="s">
        <v>115</v>
      </c>
      <c r="C76" s="49" t="s">
        <v>164</v>
      </c>
      <c r="D76" s="66" t="s">
        <v>133</v>
      </c>
      <c r="E76" s="44" t="s">
        <v>176</v>
      </c>
      <c r="F76" s="89">
        <f>SUM(F77:F83)</f>
        <v>11637.4</v>
      </c>
      <c r="G76" s="159"/>
      <c r="H76" s="85"/>
      <c r="I76" s="20"/>
      <c r="J76" s="3"/>
    </row>
    <row r="77" spans="2:10" s="1" customFormat="1" ht="28.5">
      <c r="B77" s="188"/>
      <c r="C77" s="195" t="s">
        <v>289</v>
      </c>
      <c r="D77" s="67" t="s">
        <v>147</v>
      </c>
      <c r="E77" s="135" t="s">
        <v>174</v>
      </c>
      <c r="F77" s="81">
        <f>F107</f>
        <v>1153.6</v>
      </c>
      <c r="G77" s="74" t="s">
        <v>90</v>
      </c>
      <c r="H77" s="45" t="s">
        <v>90</v>
      </c>
      <c r="I77" s="20"/>
      <c r="J77" s="3"/>
    </row>
    <row r="78" spans="2:10" s="1" customFormat="1" ht="30" customHeight="1">
      <c r="B78" s="190"/>
      <c r="C78" s="193"/>
      <c r="D78" s="67" t="s">
        <v>294</v>
      </c>
      <c r="E78" s="135" t="s">
        <v>174</v>
      </c>
      <c r="F78" s="81">
        <f>F108</f>
        <v>74</v>
      </c>
      <c r="G78" s="74" t="s">
        <v>90</v>
      </c>
      <c r="H78" s="45" t="s">
        <v>90</v>
      </c>
      <c r="I78" s="20"/>
      <c r="J78" s="3"/>
    </row>
    <row r="79" spans="1:10" ht="24.75" customHeight="1">
      <c r="A79" s="1"/>
      <c r="B79" s="190"/>
      <c r="C79" s="193"/>
      <c r="D79" s="67" t="s">
        <v>243</v>
      </c>
      <c r="E79" s="135" t="s">
        <v>174</v>
      </c>
      <c r="F79" s="81">
        <v>4560</v>
      </c>
      <c r="G79" s="74" t="s">
        <v>90</v>
      </c>
      <c r="H79" s="45" t="s">
        <v>90</v>
      </c>
      <c r="I79" s="21"/>
      <c r="J79" s="3"/>
    </row>
    <row r="80" spans="1:10" ht="24.75" customHeight="1">
      <c r="A80" s="1"/>
      <c r="B80" s="190"/>
      <c r="C80" s="193"/>
      <c r="D80" s="67" t="s">
        <v>148</v>
      </c>
      <c r="E80" s="135" t="s">
        <v>174</v>
      </c>
      <c r="F80" s="81">
        <v>5230</v>
      </c>
      <c r="G80" s="74" t="s">
        <v>90</v>
      </c>
      <c r="H80" s="45" t="s">
        <v>90</v>
      </c>
      <c r="I80" s="22"/>
      <c r="J80" s="3"/>
    </row>
    <row r="81" spans="1:10" ht="24.75" customHeight="1">
      <c r="A81" s="1"/>
      <c r="B81" s="190"/>
      <c r="C81" s="193"/>
      <c r="D81" s="67" t="s">
        <v>324</v>
      </c>
      <c r="E81" s="135" t="s">
        <v>174</v>
      </c>
      <c r="F81" s="81">
        <f>F121</f>
        <v>455.8</v>
      </c>
      <c r="G81" s="74" t="s">
        <v>90</v>
      </c>
      <c r="H81" s="45" t="s">
        <v>90</v>
      </c>
      <c r="I81" s="22"/>
      <c r="J81" s="3"/>
    </row>
    <row r="82" spans="1:10" ht="24.75" customHeight="1">
      <c r="A82" s="1"/>
      <c r="B82" s="190"/>
      <c r="C82" s="193"/>
      <c r="D82" s="67" t="s">
        <v>291</v>
      </c>
      <c r="E82" s="135" t="s">
        <v>174</v>
      </c>
      <c r="F82" s="81">
        <f>F122</f>
        <v>72</v>
      </c>
      <c r="G82" s="74" t="s">
        <v>90</v>
      </c>
      <c r="H82" s="45" t="s">
        <v>90</v>
      </c>
      <c r="I82" s="22"/>
      <c r="J82" s="3"/>
    </row>
    <row r="83" spans="1:10" ht="24.75" customHeight="1">
      <c r="A83" s="1"/>
      <c r="B83" s="189"/>
      <c r="C83" s="194"/>
      <c r="D83" s="67" t="s">
        <v>290</v>
      </c>
      <c r="E83" s="135" t="s">
        <v>174</v>
      </c>
      <c r="F83" s="149">
        <f>F123</f>
        <v>92</v>
      </c>
      <c r="G83" s="74" t="s">
        <v>90</v>
      </c>
      <c r="H83" s="45" t="s">
        <v>90</v>
      </c>
      <c r="I83" s="22"/>
      <c r="J83" s="3"/>
    </row>
    <row r="84" spans="1:10" ht="30" customHeight="1">
      <c r="A84" s="1"/>
      <c r="B84" s="68" t="s">
        <v>165</v>
      </c>
      <c r="C84" s="60" t="s">
        <v>166</v>
      </c>
      <c r="D84" s="69" t="s">
        <v>149</v>
      </c>
      <c r="E84" s="70" t="s">
        <v>176</v>
      </c>
      <c r="F84" s="91">
        <f>SUM(F85:F87)</f>
        <v>1838.4</v>
      </c>
      <c r="G84" s="159"/>
      <c r="H84" s="85"/>
      <c r="I84" s="23"/>
      <c r="J84" s="3"/>
    </row>
    <row r="85" spans="1:10" ht="30" customHeight="1">
      <c r="A85" s="1"/>
      <c r="B85" s="188"/>
      <c r="C85" s="195" t="s">
        <v>289</v>
      </c>
      <c r="D85" s="71" t="s">
        <v>171</v>
      </c>
      <c r="E85" s="49" t="s">
        <v>174</v>
      </c>
      <c r="F85" s="81">
        <f>F98</f>
        <v>1636.4</v>
      </c>
      <c r="G85" s="74" t="s">
        <v>90</v>
      </c>
      <c r="H85" s="45" t="s">
        <v>90</v>
      </c>
      <c r="I85" s="22"/>
      <c r="J85" s="3"/>
    </row>
    <row r="86" spans="1:10" ht="30" customHeight="1">
      <c r="A86" s="1"/>
      <c r="B86" s="190"/>
      <c r="C86" s="193"/>
      <c r="D86" s="71" t="s">
        <v>292</v>
      </c>
      <c r="E86" s="49" t="s">
        <v>174</v>
      </c>
      <c r="F86" s="81">
        <f>F99</f>
        <v>87</v>
      </c>
      <c r="G86" s="74" t="s">
        <v>90</v>
      </c>
      <c r="H86" s="45" t="s">
        <v>90</v>
      </c>
      <c r="I86" s="21"/>
      <c r="J86" s="3"/>
    </row>
    <row r="87" spans="1:10" ht="30" customHeight="1">
      <c r="A87" s="1"/>
      <c r="B87" s="189"/>
      <c r="C87" s="194"/>
      <c r="D87" s="71" t="s">
        <v>293</v>
      </c>
      <c r="E87" s="49" t="s">
        <v>174</v>
      </c>
      <c r="F87" s="81">
        <f>F100</f>
        <v>115</v>
      </c>
      <c r="G87" s="74" t="s">
        <v>90</v>
      </c>
      <c r="H87" s="45" t="s">
        <v>90</v>
      </c>
      <c r="I87" s="21"/>
      <c r="J87" s="3"/>
    </row>
    <row r="88" spans="2:10" s="1" customFormat="1" ht="30" customHeight="1">
      <c r="B88" s="57" t="s">
        <v>167</v>
      </c>
      <c r="C88" s="49" t="s">
        <v>168</v>
      </c>
      <c r="D88" s="71" t="s">
        <v>150</v>
      </c>
      <c r="E88" s="51" t="s">
        <v>176</v>
      </c>
      <c r="F88" s="92">
        <f>SUM(F89:F95)</f>
        <v>11637.4</v>
      </c>
      <c r="G88" s="159"/>
      <c r="H88" s="85"/>
      <c r="I88" s="20"/>
      <c r="J88" s="3"/>
    </row>
    <row r="89" spans="2:10" s="1" customFormat="1" ht="24.75" customHeight="1">
      <c r="B89" s="188"/>
      <c r="C89" s="195" t="s">
        <v>289</v>
      </c>
      <c r="D89" s="71" t="s">
        <v>172</v>
      </c>
      <c r="E89" s="49" t="s">
        <v>174</v>
      </c>
      <c r="F89" s="81">
        <f>F107</f>
        <v>1153.6</v>
      </c>
      <c r="G89" s="74" t="s">
        <v>90</v>
      </c>
      <c r="H89" s="45" t="s">
        <v>90</v>
      </c>
      <c r="I89" s="63"/>
      <c r="J89" s="3"/>
    </row>
    <row r="90" spans="2:10" s="1" customFormat="1" ht="30" customHeight="1">
      <c r="B90" s="190"/>
      <c r="C90" s="193"/>
      <c r="D90" s="71" t="s">
        <v>295</v>
      </c>
      <c r="E90" s="49" t="s">
        <v>174</v>
      </c>
      <c r="F90" s="81">
        <f>F108</f>
        <v>74</v>
      </c>
      <c r="G90" s="74" t="s">
        <v>90</v>
      </c>
      <c r="H90" s="45" t="s">
        <v>90</v>
      </c>
      <c r="I90" s="63"/>
      <c r="J90" s="3"/>
    </row>
    <row r="91" spans="1:10" ht="24.75" customHeight="1">
      <c r="A91" s="1"/>
      <c r="B91" s="190"/>
      <c r="C91" s="193"/>
      <c r="D91" s="71" t="s">
        <v>180</v>
      </c>
      <c r="E91" s="49" t="s">
        <v>174</v>
      </c>
      <c r="F91" s="81">
        <v>4560</v>
      </c>
      <c r="G91" s="74" t="s">
        <v>90</v>
      </c>
      <c r="H91" s="45" t="s">
        <v>90</v>
      </c>
      <c r="I91" s="21"/>
      <c r="J91" s="3"/>
    </row>
    <row r="92" spans="1:10" ht="24.75" customHeight="1">
      <c r="A92" s="1"/>
      <c r="B92" s="190"/>
      <c r="C92" s="193"/>
      <c r="D92" s="71" t="s">
        <v>173</v>
      </c>
      <c r="E92" s="49" t="s">
        <v>174</v>
      </c>
      <c r="F92" s="81">
        <v>5230</v>
      </c>
      <c r="G92" s="74" t="s">
        <v>90</v>
      </c>
      <c r="H92" s="45" t="s">
        <v>90</v>
      </c>
      <c r="I92" s="22"/>
      <c r="J92" s="3"/>
    </row>
    <row r="93" spans="1:10" ht="24.75" customHeight="1">
      <c r="A93" s="1"/>
      <c r="B93" s="190"/>
      <c r="C93" s="193"/>
      <c r="D93" s="71" t="s">
        <v>296</v>
      </c>
      <c r="E93" s="49" t="s">
        <v>174</v>
      </c>
      <c r="F93" s="81">
        <f>F121</f>
        <v>455.8</v>
      </c>
      <c r="G93" s="74" t="s">
        <v>90</v>
      </c>
      <c r="H93" s="45" t="s">
        <v>90</v>
      </c>
      <c r="I93" s="22"/>
      <c r="J93" s="3"/>
    </row>
    <row r="94" spans="1:10" ht="24.75" customHeight="1">
      <c r="A94" s="1"/>
      <c r="B94" s="190"/>
      <c r="C94" s="193"/>
      <c r="D94" s="71" t="s">
        <v>297</v>
      </c>
      <c r="E94" s="49" t="s">
        <v>174</v>
      </c>
      <c r="F94" s="80">
        <f>F122</f>
        <v>72</v>
      </c>
      <c r="G94" s="74" t="s">
        <v>90</v>
      </c>
      <c r="H94" s="45" t="s">
        <v>90</v>
      </c>
      <c r="I94" s="22"/>
      <c r="J94" s="3"/>
    </row>
    <row r="95" spans="1:10" ht="24.75" customHeight="1">
      <c r="A95" s="1"/>
      <c r="B95" s="189"/>
      <c r="C95" s="194"/>
      <c r="D95" s="71" t="s">
        <v>298</v>
      </c>
      <c r="E95" s="49" t="s">
        <v>174</v>
      </c>
      <c r="F95" s="80">
        <f>F123</f>
        <v>92</v>
      </c>
      <c r="G95" s="74" t="s">
        <v>90</v>
      </c>
      <c r="H95" s="45" t="s">
        <v>90</v>
      </c>
      <c r="I95" s="22"/>
      <c r="J95" s="3"/>
    </row>
    <row r="96" spans="1:10" ht="42.75">
      <c r="A96" s="1"/>
      <c r="B96" s="30" t="s">
        <v>116</v>
      </c>
      <c r="C96" s="31" t="s">
        <v>85</v>
      </c>
      <c r="D96" s="32" t="s">
        <v>86</v>
      </c>
      <c r="E96" s="114" t="s">
        <v>90</v>
      </c>
      <c r="F96" s="80" t="s">
        <v>90</v>
      </c>
      <c r="G96" s="80" t="s">
        <v>90</v>
      </c>
      <c r="H96" s="33" t="s">
        <v>90</v>
      </c>
      <c r="I96" s="22"/>
      <c r="J96" s="3"/>
    </row>
    <row r="97" spans="1:10" ht="30" customHeight="1">
      <c r="A97" s="1"/>
      <c r="B97" s="111" t="s">
        <v>117</v>
      </c>
      <c r="C97" s="113" t="s">
        <v>152</v>
      </c>
      <c r="D97" s="65" t="s">
        <v>266</v>
      </c>
      <c r="E97" s="46" t="s">
        <v>176</v>
      </c>
      <c r="F97" s="86">
        <f>SUM(F98:F100)</f>
        <v>1838.4</v>
      </c>
      <c r="G97" s="159"/>
      <c r="H97" s="85"/>
      <c r="I97" s="23"/>
      <c r="J97" s="3"/>
    </row>
    <row r="98" spans="1:8" ht="24.75" customHeight="1">
      <c r="A98" s="1"/>
      <c r="B98" s="196"/>
      <c r="C98" s="135" t="s">
        <v>265</v>
      </c>
      <c r="D98" s="67" t="s">
        <v>136</v>
      </c>
      <c r="E98" s="135" t="s">
        <v>174</v>
      </c>
      <c r="F98" s="147">
        <v>1636.4</v>
      </c>
      <c r="G98" s="80" t="s">
        <v>90</v>
      </c>
      <c r="H98" s="33" t="s">
        <v>90</v>
      </c>
    </row>
    <row r="99" spans="1:8" ht="24.75" customHeight="1">
      <c r="A99" s="1"/>
      <c r="B99" s="196"/>
      <c r="C99" s="197" t="s">
        <v>239</v>
      </c>
      <c r="D99" s="67" t="s">
        <v>267</v>
      </c>
      <c r="E99" s="135" t="s">
        <v>174</v>
      </c>
      <c r="F99" s="81">
        <v>87</v>
      </c>
      <c r="G99" s="80" t="s">
        <v>90</v>
      </c>
      <c r="H99" s="33" t="s">
        <v>90</v>
      </c>
    </row>
    <row r="100" spans="1:8" ht="24.75" customHeight="1">
      <c r="A100" s="1"/>
      <c r="B100" s="196"/>
      <c r="C100" s="198"/>
      <c r="D100" s="67" t="s">
        <v>268</v>
      </c>
      <c r="E100" s="135" t="s">
        <v>174</v>
      </c>
      <c r="F100" s="147">
        <v>115</v>
      </c>
      <c r="G100" s="80" t="s">
        <v>90</v>
      </c>
      <c r="H100" s="33" t="s">
        <v>90</v>
      </c>
    </row>
    <row r="101" spans="1:8" ht="57">
      <c r="A101" s="1"/>
      <c r="B101" s="100" t="s">
        <v>118</v>
      </c>
      <c r="C101" s="39" t="s">
        <v>39</v>
      </c>
      <c r="D101" s="40" t="s">
        <v>181</v>
      </c>
      <c r="E101" s="135" t="s">
        <v>90</v>
      </c>
      <c r="F101" s="81" t="s">
        <v>90</v>
      </c>
      <c r="G101" s="81" t="s">
        <v>90</v>
      </c>
      <c r="H101" s="41" t="s">
        <v>90</v>
      </c>
    </row>
    <row r="102" spans="2:8" s="1" customFormat="1" ht="30" customHeight="1">
      <c r="B102" s="68" t="s">
        <v>119</v>
      </c>
      <c r="C102" s="60" t="s">
        <v>151</v>
      </c>
      <c r="D102" s="69" t="s">
        <v>269</v>
      </c>
      <c r="E102" s="70" t="s">
        <v>176</v>
      </c>
      <c r="F102" s="87">
        <f>SUM(F103:F104)</f>
        <v>1723.4</v>
      </c>
      <c r="G102" s="159"/>
      <c r="H102" s="85"/>
    </row>
    <row r="103" spans="1:8" ht="24.75" customHeight="1">
      <c r="A103" s="1"/>
      <c r="B103" s="188"/>
      <c r="C103" s="49" t="s">
        <v>270</v>
      </c>
      <c r="D103" s="67" t="s">
        <v>136</v>
      </c>
      <c r="E103" s="49" t="s">
        <v>174</v>
      </c>
      <c r="F103" s="147">
        <v>1636.4</v>
      </c>
      <c r="G103" s="80" t="s">
        <v>90</v>
      </c>
      <c r="H103" s="33" t="s">
        <v>90</v>
      </c>
    </row>
    <row r="104" spans="1:9" ht="24.75" customHeight="1">
      <c r="A104" s="1"/>
      <c r="B104" s="189"/>
      <c r="C104" s="115" t="s">
        <v>239</v>
      </c>
      <c r="D104" s="67" t="s">
        <v>267</v>
      </c>
      <c r="E104" s="116" t="s">
        <v>174</v>
      </c>
      <c r="F104" s="150">
        <v>87</v>
      </c>
      <c r="G104" s="80" t="s">
        <v>90</v>
      </c>
      <c r="H104" s="33" t="s">
        <v>90</v>
      </c>
      <c r="I104" s="27">
        <f>SUM(F103:F104)</f>
        <v>1723.4</v>
      </c>
    </row>
    <row r="105" spans="1:8" ht="42.75">
      <c r="A105" s="1"/>
      <c r="B105" s="100" t="s">
        <v>120</v>
      </c>
      <c r="C105" s="39" t="s">
        <v>61</v>
      </c>
      <c r="D105" s="40" t="s">
        <v>62</v>
      </c>
      <c r="E105" s="135" t="s">
        <v>90</v>
      </c>
      <c r="F105" s="81" t="s">
        <v>90</v>
      </c>
      <c r="G105" s="81" t="s">
        <v>90</v>
      </c>
      <c r="H105" s="41" t="s">
        <v>90</v>
      </c>
    </row>
    <row r="106" spans="1:8" ht="30" customHeight="1">
      <c r="A106" s="1"/>
      <c r="B106" s="111" t="s">
        <v>121</v>
      </c>
      <c r="C106" s="113" t="s">
        <v>153</v>
      </c>
      <c r="D106" s="65" t="s">
        <v>182</v>
      </c>
      <c r="E106" s="46" t="s">
        <v>176</v>
      </c>
      <c r="F106" s="86">
        <f>SUM(F107:F108)</f>
        <v>1227.6</v>
      </c>
      <c r="G106" s="159"/>
      <c r="H106" s="85"/>
    </row>
    <row r="107" spans="1:8" ht="30" customHeight="1">
      <c r="A107" s="1"/>
      <c r="B107" s="199"/>
      <c r="C107" s="135" t="s">
        <v>240</v>
      </c>
      <c r="D107" s="110" t="s">
        <v>136</v>
      </c>
      <c r="E107" s="49" t="s">
        <v>174</v>
      </c>
      <c r="F107" s="147">
        <v>1153.6</v>
      </c>
      <c r="G107" s="80" t="s">
        <v>90</v>
      </c>
      <c r="H107" s="33" t="s">
        <v>90</v>
      </c>
    </row>
    <row r="108" spans="1:8" ht="30" customHeight="1">
      <c r="A108" s="1"/>
      <c r="B108" s="200"/>
      <c r="C108" s="96" t="s">
        <v>239</v>
      </c>
      <c r="D108" s="71" t="s">
        <v>262</v>
      </c>
      <c r="E108" s="49" t="s">
        <v>174</v>
      </c>
      <c r="F108" s="81">
        <v>74</v>
      </c>
      <c r="G108" s="80" t="s">
        <v>90</v>
      </c>
      <c r="H108" s="33" t="s">
        <v>90</v>
      </c>
    </row>
    <row r="109" spans="1:8" s="132" customFormat="1" ht="42.75">
      <c r="A109" s="131"/>
      <c r="B109" s="100" t="s">
        <v>122</v>
      </c>
      <c r="C109" s="39" t="s">
        <v>20</v>
      </c>
      <c r="D109" s="40" t="s">
        <v>68</v>
      </c>
      <c r="E109" s="135" t="s">
        <v>90</v>
      </c>
      <c r="F109" s="74" t="s">
        <v>90</v>
      </c>
      <c r="G109" s="74" t="s">
        <v>90</v>
      </c>
      <c r="H109" s="45" t="s">
        <v>90</v>
      </c>
    </row>
    <row r="110" spans="1:8" s="132" customFormat="1" ht="30" customHeight="1">
      <c r="A110" s="131"/>
      <c r="B110" s="57" t="s">
        <v>123</v>
      </c>
      <c r="C110" s="49" t="s">
        <v>26</v>
      </c>
      <c r="D110" s="71" t="s">
        <v>52</v>
      </c>
      <c r="E110" s="51" t="s">
        <v>154</v>
      </c>
      <c r="F110" s="89">
        <f>SUM(F111:F112)</f>
        <v>1055</v>
      </c>
      <c r="G110" s="159"/>
      <c r="H110" s="85"/>
    </row>
    <row r="111" spans="1:8" s="132" customFormat="1" ht="24.75" customHeight="1">
      <c r="A111" s="131"/>
      <c r="B111" s="206"/>
      <c r="C111" s="207" t="s">
        <v>183</v>
      </c>
      <c r="D111" s="71" t="s">
        <v>319</v>
      </c>
      <c r="E111" s="49" t="s">
        <v>90</v>
      </c>
      <c r="F111" s="74" t="s">
        <v>90</v>
      </c>
      <c r="G111" s="74" t="s">
        <v>90</v>
      </c>
      <c r="H111" s="45" t="s">
        <v>90</v>
      </c>
    </row>
    <row r="112" spans="1:8" s="132" customFormat="1" ht="24.75" customHeight="1" thickBot="1">
      <c r="A112" s="131"/>
      <c r="B112" s="188"/>
      <c r="C112" s="195"/>
      <c r="D112" s="133" t="s">
        <v>320</v>
      </c>
      <c r="E112" s="60" t="s">
        <v>154</v>
      </c>
      <c r="F112" s="149">
        <f>CEILING(390.64*2.7,1)</f>
        <v>1055</v>
      </c>
      <c r="G112" s="80" t="s">
        <v>90</v>
      </c>
      <c r="H112" s="33" t="s">
        <v>90</v>
      </c>
    </row>
    <row r="113" spans="1:8" ht="15" thickBot="1">
      <c r="A113" s="1"/>
      <c r="B113" s="34">
        <v>5</v>
      </c>
      <c r="C113" s="35" t="s">
        <v>57</v>
      </c>
      <c r="D113" s="36" t="s">
        <v>27</v>
      </c>
      <c r="E113" s="37" t="s">
        <v>90</v>
      </c>
      <c r="F113" s="79" t="s">
        <v>90</v>
      </c>
      <c r="G113" s="79" t="s">
        <v>90</v>
      </c>
      <c r="H113" s="38" t="s">
        <v>90</v>
      </c>
    </row>
    <row r="114" spans="2:8" s="1" customFormat="1" ht="57">
      <c r="B114" s="30" t="s">
        <v>95</v>
      </c>
      <c r="C114" s="31" t="s">
        <v>185</v>
      </c>
      <c r="D114" s="32" t="s">
        <v>186</v>
      </c>
      <c r="E114" s="114" t="s">
        <v>90</v>
      </c>
      <c r="F114" s="80" t="s">
        <v>90</v>
      </c>
      <c r="G114" s="80" t="s">
        <v>90</v>
      </c>
      <c r="H114" s="33" t="s">
        <v>90</v>
      </c>
    </row>
    <row r="115" spans="1:8" ht="30" customHeight="1">
      <c r="A115" s="1"/>
      <c r="B115" s="188" t="s">
        <v>96</v>
      </c>
      <c r="C115" s="60" t="s">
        <v>187</v>
      </c>
      <c r="D115" s="69" t="s">
        <v>275</v>
      </c>
      <c r="E115" s="70" t="s">
        <v>176</v>
      </c>
      <c r="F115" s="87">
        <f>F116</f>
        <v>1970</v>
      </c>
      <c r="G115" s="159"/>
      <c r="H115" s="85"/>
    </row>
    <row r="116" spans="1:8" ht="19.5" customHeight="1">
      <c r="A116" s="1"/>
      <c r="B116" s="189"/>
      <c r="C116" s="49" t="s">
        <v>184</v>
      </c>
      <c r="D116" s="71" t="s">
        <v>277</v>
      </c>
      <c r="E116" s="49" t="s">
        <v>174</v>
      </c>
      <c r="F116" s="147">
        <v>1970</v>
      </c>
      <c r="G116" s="74" t="s">
        <v>90</v>
      </c>
      <c r="H116" s="45" t="s">
        <v>90</v>
      </c>
    </row>
    <row r="117" spans="1:8" ht="30" customHeight="1">
      <c r="A117" s="1"/>
      <c r="B117" s="188" t="s">
        <v>231</v>
      </c>
      <c r="C117" s="49" t="s">
        <v>187</v>
      </c>
      <c r="D117" s="71" t="s">
        <v>276</v>
      </c>
      <c r="E117" s="51" t="s">
        <v>176</v>
      </c>
      <c r="F117" s="90">
        <f>F118</f>
        <v>60</v>
      </c>
      <c r="G117" s="159"/>
      <c r="H117" s="85"/>
    </row>
    <row r="118" spans="1:8" ht="33" customHeight="1">
      <c r="A118" s="1"/>
      <c r="B118" s="189"/>
      <c r="C118" s="96" t="s">
        <v>239</v>
      </c>
      <c r="D118" s="71" t="s">
        <v>278</v>
      </c>
      <c r="E118" s="49" t="s">
        <v>174</v>
      </c>
      <c r="F118" s="147">
        <v>60</v>
      </c>
      <c r="G118" s="74" t="s">
        <v>90</v>
      </c>
      <c r="H118" s="45" t="s">
        <v>90</v>
      </c>
    </row>
    <row r="119" spans="1:8" ht="42.75">
      <c r="A119" s="1"/>
      <c r="B119" s="100" t="s">
        <v>124</v>
      </c>
      <c r="C119" s="39" t="s">
        <v>1</v>
      </c>
      <c r="D119" s="40" t="s">
        <v>0</v>
      </c>
      <c r="E119" s="135" t="s">
        <v>90</v>
      </c>
      <c r="F119" s="81" t="s">
        <v>90</v>
      </c>
      <c r="G119" s="81" t="s">
        <v>90</v>
      </c>
      <c r="H119" s="41" t="s">
        <v>90</v>
      </c>
    </row>
    <row r="120" spans="1:8" ht="30" customHeight="1">
      <c r="A120" s="1"/>
      <c r="B120" s="188" t="s">
        <v>125</v>
      </c>
      <c r="C120" s="49" t="s">
        <v>53</v>
      </c>
      <c r="D120" s="71" t="s">
        <v>264</v>
      </c>
      <c r="E120" s="51" t="s">
        <v>176</v>
      </c>
      <c r="F120" s="89">
        <f>F122+F121+F123</f>
        <v>619.8</v>
      </c>
      <c r="G120" s="159"/>
      <c r="H120" s="85"/>
    </row>
    <row r="121" spans="1:8" ht="30" customHeight="1">
      <c r="A121" s="1"/>
      <c r="B121" s="190"/>
      <c r="C121" s="135" t="s">
        <v>218</v>
      </c>
      <c r="D121" s="110" t="s">
        <v>136</v>
      </c>
      <c r="E121" s="49" t="s">
        <v>174</v>
      </c>
      <c r="F121" s="147">
        <v>455.8</v>
      </c>
      <c r="G121" s="74" t="s">
        <v>90</v>
      </c>
      <c r="H121" s="45" t="s">
        <v>90</v>
      </c>
    </row>
    <row r="122" spans="1:8" ht="24.75" customHeight="1">
      <c r="A122" s="29"/>
      <c r="B122" s="190"/>
      <c r="C122" s="208" t="s">
        <v>239</v>
      </c>
      <c r="D122" s="71" t="s">
        <v>262</v>
      </c>
      <c r="E122" s="49" t="s">
        <v>174</v>
      </c>
      <c r="F122" s="81">
        <v>72</v>
      </c>
      <c r="G122" s="74" t="s">
        <v>90</v>
      </c>
      <c r="H122" s="45" t="s">
        <v>90</v>
      </c>
    </row>
    <row r="123" spans="1:8" ht="24.75" customHeight="1">
      <c r="A123" s="29"/>
      <c r="B123" s="189"/>
      <c r="C123" s="209"/>
      <c r="D123" s="71" t="s">
        <v>279</v>
      </c>
      <c r="E123" s="49" t="s">
        <v>174</v>
      </c>
      <c r="F123" s="81">
        <v>92</v>
      </c>
      <c r="G123" s="74" t="s">
        <v>90</v>
      </c>
      <c r="H123" s="45" t="s">
        <v>90</v>
      </c>
    </row>
    <row r="124" spans="1:8" ht="42.75">
      <c r="A124" s="1"/>
      <c r="B124" s="100" t="s">
        <v>232</v>
      </c>
      <c r="C124" s="39" t="s">
        <v>155</v>
      </c>
      <c r="D124" s="40" t="s">
        <v>156</v>
      </c>
      <c r="E124" s="135" t="s">
        <v>90</v>
      </c>
      <c r="F124" s="81" t="s">
        <v>90</v>
      </c>
      <c r="G124" s="81" t="s">
        <v>90</v>
      </c>
      <c r="H124" s="41" t="s">
        <v>90</v>
      </c>
    </row>
    <row r="125" spans="1:8" ht="30" customHeight="1">
      <c r="A125" s="1"/>
      <c r="B125" s="188" t="s">
        <v>233</v>
      </c>
      <c r="C125" s="49" t="s">
        <v>53</v>
      </c>
      <c r="D125" s="71" t="s">
        <v>249</v>
      </c>
      <c r="E125" s="51" t="s">
        <v>176</v>
      </c>
      <c r="F125" s="89">
        <f>SUM(F126:F126)</f>
        <v>90</v>
      </c>
      <c r="G125" s="159"/>
      <c r="H125" s="85"/>
    </row>
    <row r="126" spans="1:8" ht="30" customHeight="1">
      <c r="A126" s="1"/>
      <c r="B126" s="190"/>
      <c r="C126" s="60" t="s">
        <v>184</v>
      </c>
      <c r="D126" s="71" t="s">
        <v>250</v>
      </c>
      <c r="E126" s="49" t="s">
        <v>174</v>
      </c>
      <c r="F126" s="81">
        <v>90</v>
      </c>
      <c r="G126" s="74" t="s">
        <v>90</v>
      </c>
      <c r="H126" s="45" t="s">
        <v>90</v>
      </c>
    </row>
    <row r="127" spans="1:8" ht="42.75">
      <c r="A127" s="1"/>
      <c r="B127" s="100" t="s">
        <v>234</v>
      </c>
      <c r="C127" s="39" t="s">
        <v>188</v>
      </c>
      <c r="D127" s="40" t="s">
        <v>189</v>
      </c>
      <c r="E127" s="135" t="s">
        <v>90</v>
      </c>
      <c r="F127" s="81" t="s">
        <v>90</v>
      </c>
      <c r="G127" s="74" t="s">
        <v>90</v>
      </c>
      <c r="H127" s="45" t="s">
        <v>90</v>
      </c>
    </row>
    <row r="128" spans="1:9" ht="30" customHeight="1">
      <c r="A128" s="1"/>
      <c r="B128" s="57" t="s">
        <v>235</v>
      </c>
      <c r="C128" s="49" t="s">
        <v>190</v>
      </c>
      <c r="D128" s="71" t="s">
        <v>322</v>
      </c>
      <c r="E128" s="51" t="s">
        <v>191</v>
      </c>
      <c r="F128" s="89">
        <f>F129</f>
        <v>5085</v>
      </c>
      <c r="G128" s="159"/>
      <c r="H128" s="85"/>
      <c r="I128" s="2">
        <f>'[1]7a Frez. - lewa'!$H$60</f>
        <v>2298.804499999999</v>
      </c>
    </row>
    <row r="129" spans="1:9" ht="30" customHeight="1">
      <c r="A129" s="1"/>
      <c r="B129" s="134"/>
      <c r="C129" s="97" t="s">
        <v>321</v>
      </c>
      <c r="D129" s="126" t="s">
        <v>323</v>
      </c>
      <c r="E129" s="49" t="s">
        <v>191</v>
      </c>
      <c r="F129" s="81">
        <v>5085</v>
      </c>
      <c r="G129" s="74" t="s">
        <v>90</v>
      </c>
      <c r="H129" s="45" t="s">
        <v>90</v>
      </c>
      <c r="I129" s="2">
        <f>'[1]7b Frez. - prawa'!$H$60</f>
        <v>2786.1947</v>
      </c>
    </row>
    <row r="130" spans="1:9" ht="57">
      <c r="A130" s="1"/>
      <c r="B130" s="100" t="s">
        <v>192</v>
      </c>
      <c r="C130" s="39" t="s">
        <v>256</v>
      </c>
      <c r="D130" s="108" t="s">
        <v>257</v>
      </c>
      <c r="E130" s="109" t="s">
        <v>90</v>
      </c>
      <c r="F130" s="140" t="s">
        <v>90</v>
      </c>
      <c r="G130" s="74" t="s">
        <v>90</v>
      </c>
      <c r="H130" s="45" t="s">
        <v>90</v>
      </c>
      <c r="I130" s="2">
        <f>I129+I128</f>
        <v>5084.999199999998</v>
      </c>
    </row>
    <row r="131" spans="1:8" ht="30" customHeight="1">
      <c r="A131" s="1"/>
      <c r="B131" s="57" t="s">
        <v>193</v>
      </c>
      <c r="C131" s="49" t="s">
        <v>258</v>
      </c>
      <c r="D131" s="110" t="s">
        <v>259</v>
      </c>
      <c r="E131" s="109" t="s">
        <v>174</v>
      </c>
      <c r="F131" s="89">
        <f>SUM(F132:F133)</f>
        <v>5645</v>
      </c>
      <c r="G131" s="159"/>
      <c r="H131" s="85"/>
    </row>
    <row r="132" spans="1:8" ht="30" customHeight="1">
      <c r="A132" s="1"/>
      <c r="B132" s="223"/>
      <c r="C132" s="225" t="s">
        <v>260</v>
      </c>
      <c r="D132" s="110" t="s">
        <v>261</v>
      </c>
      <c r="E132" s="109" t="s">
        <v>174</v>
      </c>
      <c r="F132" s="151">
        <v>5575</v>
      </c>
      <c r="G132" s="74" t="s">
        <v>90</v>
      </c>
      <c r="H132" s="45" t="s">
        <v>90</v>
      </c>
    </row>
    <row r="133" spans="1:8" ht="30" customHeight="1">
      <c r="A133" s="1"/>
      <c r="B133" s="224"/>
      <c r="C133" s="226"/>
      <c r="D133" s="110" t="s">
        <v>263</v>
      </c>
      <c r="E133" s="109" t="s">
        <v>174</v>
      </c>
      <c r="F133" s="151">
        <v>70</v>
      </c>
      <c r="G133" s="74" t="s">
        <v>90</v>
      </c>
      <c r="H133" s="45" t="s">
        <v>90</v>
      </c>
    </row>
    <row r="134" spans="1:8" ht="57">
      <c r="A134" s="1"/>
      <c r="B134" s="100" t="s">
        <v>194</v>
      </c>
      <c r="C134" s="39" t="s">
        <v>82</v>
      </c>
      <c r="D134" s="40" t="s">
        <v>83</v>
      </c>
      <c r="E134" s="135" t="s">
        <v>90</v>
      </c>
      <c r="F134" s="81" t="s">
        <v>90</v>
      </c>
      <c r="G134" s="74" t="s">
        <v>90</v>
      </c>
      <c r="H134" s="45" t="s">
        <v>90</v>
      </c>
    </row>
    <row r="135" spans="1:8" ht="30" customHeight="1">
      <c r="A135" s="1"/>
      <c r="B135" s="188" t="s">
        <v>195</v>
      </c>
      <c r="C135" s="49" t="s">
        <v>84</v>
      </c>
      <c r="D135" s="71" t="s">
        <v>228</v>
      </c>
      <c r="E135" s="51" t="s">
        <v>176</v>
      </c>
      <c r="F135" s="89">
        <f>SUM(F136:F136)</f>
        <v>970</v>
      </c>
      <c r="G135" s="159"/>
      <c r="H135" s="85"/>
    </row>
    <row r="136" spans="2:8" s="1" customFormat="1" ht="24.75" customHeight="1" thickBot="1">
      <c r="B136" s="201"/>
      <c r="C136" s="104" t="s">
        <v>179</v>
      </c>
      <c r="D136" s="120" t="s">
        <v>299</v>
      </c>
      <c r="E136" s="104" t="s">
        <v>174</v>
      </c>
      <c r="F136" s="148">
        <v>970</v>
      </c>
      <c r="G136" s="74" t="s">
        <v>90</v>
      </c>
      <c r="H136" s="45" t="s">
        <v>90</v>
      </c>
    </row>
    <row r="137" spans="2:8" s="1" customFormat="1" ht="15" thickBot="1">
      <c r="B137" s="34">
        <v>6</v>
      </c>
      <c r="C137" s="35" t="s">
        <v>70</v>
      </c>
      <c r="D137" s="36" t="s">
        <v>71</v>
      </c>
      <c r="E137" s="37" t="s">
        <v>90</v>
      </c>
      <c r="F137" s="79" t="s">
        <v>90</v>
      </c>
      <c r="G137" s="79" t="s">
        <v>90</v>
      </c>
      <c r="H137" s="38" t="s">
        <v>90</v>
      </c>
    </row>
    <row r="138" spans="2:8" s="1" customFormat="1" ht="34.5" customHeight="1">
      <c r="B138" s="30" t="s">
        <v>126</v>
      </c>
      <c r="C138" s="31" t="s">
        <v>35</v>
      </c>
      <c r="D138" s="32" t="s">
        <v>69</v>
      </c>
      <c r="E138" s="114" t="s">
        <v>90</v>
      </c>
      <c r="F138" s="80" t="s">
        <v>90</v>
      </c>
      <c r="G138" s="80" t="s">
        <v>90</v>
      </c>
      <c r="H138" s="33" t="s">
        <v>90</v>
      </c>
    </row>
    <row r="139" spans="1:8" ht="30" customHeight="1">
      <c r="A139" s="1"/>
      <c r="B139" s="57" t="s">
        <v>127</v>
      </c>
      <c r="C139" s="49" t="s">
        <v>87</v>
      </c>
      <c r="D139" s="73" t="s">
        <v>58</v>
      </c>
      <c r="E139" s="51" t="s">
        <v>176</v>
      </c>
      <c r="F139" s="89">
        <f>SUM(F140:F140)</f>
        <v>2206.2</v>
      </c>
      <c r="G139" s="159"/>
      <c r="H139" s="85"/>
    </row>
    <row r="140" spans="2:8" s="1" customFormat="1" ht="24.75" customHeight="1">
      <c r="B140" s="117"/>
      <c r="C140" s="49" t="s">
        <v>219</v>
      </c>
      <c r="D140" s="126" t="s">
        <v>157</v>
      </c>
      <c r="E140" s="49" t="s">
        <v>174</v>
      </c>
      <c r="F140" s="81">
        <v>2206.2</v>
      </c>
      <c r="G140" s="74" t="s">
        <v>90</v>
      </c>
      <c r="H140" s="45" t="s">
        <v>90</v>
      </c>
    </row>
    <row r="141" spans="2:8" s="1" customFormat="1" ht="30" customHeight="1">
      <c r="B141" s="57" t="s">
        <v>236</v>
      </c>
      <c r="C141" s="49" t="s">
        <v>314</v>
      </c>
      <c r="D141" s="71" t="s">
        <v>315</v>
      </c>
      <c r="E141" s="51" t="s">
        <v>77</v>
      </c>
      <c r="F141" s="89">
        <f>F142</f>
        <v>221.6</v>
      </c>
      <c r="G141" s="159"/>
      <c r="H141" s="85"/>
    </row>
    <row r="142" spans="2:8" s="1" customFormat="1" ht="30" customHeight="1" thickBot="1">
      <c r="B142" s="118"/>
      <c r="C142" s="49" t="s">
        <v>316</v>
      </c>
      <c r="D142" s="71" t="s">
        <v>317</v>
      </c>
      <c r="E142" s="49" t="s">
        <v>77</v>
      </c>
      <c r="F142" s="81">
        <f>98.3+123.3</f>
        <v>221.6</v>
      </c>
      <c r="G142" s="74" t="s">
        <v>90</v>
      </c>
      <c r="H142" s="45" t="s">
        <v>90</v>
      </c>
    </row>
    <row r="143" spans="1:8" ht="15" thickBot="1">
      <c r="A143" s="1"/>
      <c r="B143" s="34">
        <v>7</v>
      </c>
      <c r="C143" s="35" t="s">
        <v>72</v>
      </c>
      <c r="D143" s="36" t="s">
        <v>73</v>
      </c>
      <c r="E143" s="37" t="s">
        <v>90</v>
      </c>
      <c r="F143" s="79" t="s">
        <v>90</v>
      </c>
      <c r="G143" s="79" t="s">
        <v>90</v>
      </c>
      <c r="H143" s="38" t="s">
        <v>90</v>
      </c>
    </row>
    <row r="144" spans="1:8" ht="42.75">
      <c r="A144" s="1"/>
      <c r="B144" s="30" t="s">
        <v>128</v>
      </c>
      <c r="C144" s="31" t="s">
        <v>207</v>
      </c>
      <c r="D144" s="32" t="s">
        <v>208</v>
      </c>
      <c r="E144" s="114" t="s">
        <v>90</v>
      </c>
      <c r="F144" s="76" t="s">
        <v>90</v>
      </c>
      <c r="G144" s="76" t="s">
        <v>90</v>
      </c>
      <c r="H144" s="107" t="s">
        <v>90</v>
      </c>
    </row>
    <row r="145" spans="2:8" s="1" customFormat="1" ht="24.75" customHeight="1">
      <c r="B145" s="28" t="s">
        <v>129</v>
      </c>
      <c r="C145" s="26" t="s">
        <v>209</v>
      </c>
      <c r="D145" s="62" t="s">
        <v>210</v>
      </c>
      <c r="E145" s="17" t="s">
        <v>211</v>
      </c>
      <c r="F145" s="93">
        <v>159.1</v>
      </c>
      <c r="G145" s="159"/>
      <c r="H145" s="85"/>
    </row>
    <row r="146" spans="2:8" s="1" customFormat="1" ht="24.75" customHeight="1">
      <c r="B146" s="28" t="s">
        <v>130</v>
      </c>
      <c r="C146" s="26" t="s">
        <v>212</v>
      </c>
      <c r="D146" s="62" t="s">
        <v>213</v>
      </c>
      <c r="E146" s="17" t="s">
        <v>211</v>
      </c>
      <c r="F146" s="93">
        <v>54.6</v>
      </c>
      <c r="G146" s="159"/>
      <c r="H146" s="85"/>
    </row>
    <row r="147" spans="2:8" s="1" customFormat="1" ht="24.75" customHeight="1">
      <c r="B147" s="28" t="s">
        <v>223</v>
      </c>
      <c r="C147" s="26" t="s">
        <v>214</v>
      </c>
      <c r="D147" s="62" t="s">
        <v>215</v>
      </c>
      <c r="E147" s="17" t="s">
        <v>211</v>
      </c>
      <c r="F147" s="93">
        <v>1.3</v>
      </c>
      <c r="G147" s="159"/>
      <c r="H147" s="85"/>
    </row>
    <row r="148" spans="2:8" s="1" customFormat="1" ht="24.75" customHeight="1">
      <c r="B148" s="28" t="s">
        <v>224</v>
      </c>
      <c r="C148" s="26" t="s">
        <v>216</v>
      </c>
      <c r="D148" s="62" t="s">
        <v>217</v>
      </c>
      <c r="E148" s="17" t="s">
        <v>46</v>
      </c>
      <c r="F148" s="94">
        <v>176</v>
      </c>
      <c r="G148" s="159"/>
      <c r="H148" s="85"/>
    </row>
    <row r="149" spans="2:8" s="1" customFormat="1" ht="42.75">
      <c r="B149" s="100" t="s">
        <v>222</v>
      </c>
      <c r="C149" s="39" t="s">
        <v>28</v>
      </c>
      <c r="D149" s="40" t="s">
        <v>29</v>
      </c>
      <c r="E149" s="135" t="s">
        <v>90</v>
      </c>
      <c r="F149" s="74" t="s">
        <v>90</v>
      </c>
      <c r="G149" s="74" t="s">
        <v>90</v>
      </c>
      <c r="H149" s="45" t="s">
        <v>90</v>
      </c>
    </row>
    <row r="150" spans="2:8" s="1" customFormat="1" ht="30.75" customHeight="1">
      <c r="B150" s="68" t="s">
        <v>225</v>
      </c>
      <c r="C150" s="60" t="s">
        <v>42</v>
      </c>
      <c r="D150" s="61" t="s">
        <v>43</v>
      </c>
      <c r="E150" s="70" t="s">
        <v>46</v>
      </c>
      <c r="F150" s="86">
        <f>F151</f>
        <v>16</v>
      </c>
      <c r="G150" s="159"/>
      <c r="H150" s="85"/>
    </row>
    <row r="151" spans="2:8" s="1" customFormat="1" ht="30" customHeight="1">
      <c r="B151" s="57"/>
      <c r="C151" s="49" t="s">
        <v>139</v>
      </c>
      <c r="D151" s="50" t="s">
        <v>76</v>
      </c>
      <c r="E151" s="49" t="s">
        <v>46</v>
      </c>
      <c r="F151" s="81">
        <v>16</v>
      </c>
      <c r="G151" s="74" t="s">
        <v>90</v>
      </c>
      <c r="H151" s="45" t="s">
        <v>90</v>
      </c>
    </row>
    <row r="152" spans="2:8" s="1" customFormat="1" ht="29.25" customHeight="1">
      <c r="B152" s="57" t="s">
        <v>226</v>
      </c>
      <c r="C152" s="49" t="s">
        <v>44</v>
      </c>
      <c r="D152" s="50" t="s">
        <v>45</v>
      </c>
      <c r="E152" s="51" t="s">
        <v>46</v>
      </c>
      <c r="F152" s="92">
        <f>SUM(F154:F157)</f>
        <v>20</v>
      </c>
      <c r="G152" s="159"/>
      <c r="H152" s="85"/>
    </row>
    <row r="153" spans="2:8" s="1" customFormat="1" ht="28.5">
      <c r="B153" s="202"/>
      <c r="C153" s="191" t="s">
        <v>170</v>
      </c>
      <c r="D153" s="50" t="s">
        <v>158</v>
      </c>
      <c r="E153" s="49" t="s">
        <v>90</v>
      </c>
      <c r="F153" s="74" t="s">
        <v>90</v>
      </c>
      <c r="G153" s="74" t="s">
        <v>90</v>
      </c>
      <c r="H153" s="45" t="s">
        <v>90</v>
      </c>
    </row>
    <row r="154" spans="2:8" s="1" customFormat="1" ht="24.75" customHeight="1">
      <c r="B154" s="203"/>
      <c r="C154" s="205"/>
      <c r="D154" s="128" t="s">
        <v>11</v>
      </c>
      <c r="E154" s="49" t="s">
        <v>46</v>
      </c>
      <c r="F154" s="81">
        <f>7+2</f>
        <v>9</v>
      </c>
      <c r="G154" s="74" t="s">
        <v>90</v>
      </c>
      <c r="H154" s="45" t="s">
        <v>90</v>
      </c>
    </row>
    <row r="155" spans="2:8" s="1" customFormat="1" ht="24.75" customHeight="1">
      <c r="B155" s="203"/>
      <c r="C155" s="205"/>
      <c r="D155" s="129" t="s">
        <v>12</v>
      </c>
      <c r="E155" s="49" t="s">
        <v>46</v>
      </c>
      <c r="F155" s="81">
        <f>5+1</f>
        <v>6</v>
      </c>
      <c r="G155" s="74" t="s">
        <v>90</v>
      </c>
      <c r="H155" s="45" t="s">
        <v>90</v>
      </c>
    </row>
    <row r="156" spans="2:8" s="1" customFormat="1" ht="24.75" customHeight="1">
      <c r="B156" s="203"/>
      <c r="C156" s="205"/>
      <c r="D156" s="129" t="s">
        <v>13</v>
      </c>
      <c r="E156" s="49" t="s">
        <v>46</v>
      </c>
      <c r="F156" s="81">
        <v>1</v>
      </c>
      <c r="G156" s="74" t="s">
        <v>90</v>
      </c>
      <c r="H156" s="45" t="s">
        <v>90</v>
      </c>
    </row>
    <row r="157" spans="2:8" s="1" customFormat="1" ht="24.75" customHeight="1">
      <c r="B157" s="204"/>
      <c r="C157" s="192"/>
      <c r="D157" s="130" t="s">
        <v>159</v>
      </c>
      <c r="E157" s="104" t="s">
        <v>46</v>
      </c>
      <c r="F157" s="148">
        <f>3+1</f>
        <v>4</v>
      </c>
      <c r="G157" s="74" t="s">
        <v>90</v>
      </c>
      <c r="H157" s="45" t="s">
        <v>90</v>
      </c>
    </row>
    <row r="158" spans="2:8" s="1" customFormat="1" ht="39.75" customHeight="1">
      <c r="B158" s="100" t="s">
        <v>349</v>
      </c>
      <c r="C158" s="44" t="s">
        <v>300</v>
      </c>
      <c r="D158" s="48" t="s">
        <v>301</v>
      </c>
      <c r="E158" s="135" t="s">
        <v>90</v>
      </c>
      <c r="F158" s="74" t="s">
        <v>90</v>
      </c>
      <c r="G158" s="74" t="s">
        <v>90</v>
      </c>
      <c r="H158" s="45" t="s">
        <v>90</v>
      </c>
    </row>
    <row r="159" spans="2:8" s="1" customFormat="1" ht="29.25" customHeight="1">
      <c r="B159" s="103" t="s">
        <v>350</v>
      </c>
      <c r="C159" s="102" t="s">
        <v>302</v>
      </c>
      <c r="D159" s="122" t="s">
        <v>303</v>
      </c>
      <c r="E159" s="123" t="s">
        <v>77</v>
      </c>
      <c r="F159" s="78">
        <f>F160</f>
        <v>218</v>
      </c>
      <c r="G159" s="159"/>
      <c r="H159" s="85"/>
    </row>
    <row r="160" spans="2:8" s="1" customFormat="1" ht="29.25" customHeight="1" thickBot="1">
      <c r="B160" s="124"/>
      <c r="C160" s="49" t="s">
        <v>304</v>
      </c>
      <c r="D160" s="50" t="s">
        <v>305</v>
      </c>
      <c r="E160" s="51" t="s">
        <v>77</v>
      </c>
      <c r="F160" s="81">
        <v>218</v>
      </c>
      <c r="G160" s="74" t="s">
        <v>90</v>
      </c>
      <c r="H160" s="45" t="s">
        <v>90</v>
      </c>
    </row>
    <row r="161" spans="2:8" s="1" customFormat="1" ht="15" thickBot="1">
      <c r="B161" s="121">
        <v>8</v>
      </c>
      <c r="C161" s="35" t="s">
        <v>196</v>
      </c>
      <c r="D161" s="36" t="s">
        <v>197</v>
      </c>
      <c r="E161" s="37" t="s">
        <v>90</v>
      </c>
      <c r="F161" s="75" t="s">
        <v>90</v>
      </c>
      <c r="G161" s="75" t="s">
        <v>90</v>
      </c>
      <c r="H161" s="58" t="s">
        <v>90</v>
      </c>
    </row>
    <row r="162" spans="1:8" ht="42.75">
      <c r="A162" s="1"/>
      <c r="B162" s="52" t="s">
        <v>97</v>
      </c>
      <c r="C162" s="53" t="s">
        <v>198</v>
      </c>
      <c r="D162" s="54" t="s">
        <v>199</v>
      </c>
      <c r="E162" s="55" t="s">
        <v>90</v>
      </c>
      <c r="F162" s="82" t="s">
        <v>90</v>
      </c>
      <c r="G162" s="82" t="s">
        <v>90</v>
      </c>
      <c r="H162" s="56" t="s">
        <v>90</v>
      </c>
    </row>
    <row r="163" spans="1:8" ht="29.25" customHeight="1">
      <c r="A163" s="1"/>
      <c r="B163" s="103" t="s">
        <v>169</v>
      </c>
      <c r="C163" s="49" t="s">
        <v>200</v>
      </c>
      <c r="D163" s="50" t="s">
        <v>201</v>
      </c>
      <c r="E163" s="51" t="s">
        <v>77</v>
      </c>
      <c r="F163" s="89">
        <f>F164</f>
        <v>180</v>
      </c>
      <c r="G163" s="159"/>
      <c r="H163" s="85"/>
    </row>
    <row r="164" spans="1:8" ht="42.75">
      <c r="A164" s="1"/>
      <c r="B164" s="57"/>
      <c r="C164" s="49" t="s">
        <v>202</v>
      </c>
      <c r="D164" s="50" t="s">
        <v>242</v>
      </c>
      <c r="E164" s="49" t="s">
        <v>77</v>
      </c>
      <c r="F164" s="81">
        <v>180</v>
      </c>
      <c r="G164" s="74" t="s">
        <v>90</v>
      </c>
      <c r="H164" s="45" t="s">
        <v>90</v>
      </c>
    </row>
    <row r="165" spans="1:8" ht="34.5" customHeight="1">
      <c r="A165" s="1"/>
      <c r="B165" s="30" t="s">
        <v>203</v>
      </c>
      <c r="C165" s="42" t="s">
        <v>306</v>
      </c>
      <c r="D165" s="43" t="s">
        <v>307</v>
      </c>
      <c r="E165" s="106" t="s">
        <v>90</v>
      </c>
      <c r="F165" s="139" t="s">
        <v>90</v>
      </c>
      <c r="G165" s="74" t="s">
        <v>90</v>
      </c>
      <c r="H165" s="45" t="s">
        <v>90</v>
      </c>
    </row>
    <row r="166" spans="2:8" ht="18" customHeight="1">
      <c r="B166" s="103" t="s">
        <v>204</v>
      </c>
      <c r="C166" s="49" t="s">
        <v>308</v>
      </c>
      <c r="D166" s="50" t="s">
        <v>313</v>
      </c>
      <c r="E166" s="51" t="s">
        <v>77</v>
      </c>
      <c r="F166" s="89">
        <f>F167</f>
        <v>5</v>
      </c>
      <c r="G166" s="159"/>
      <c r="H166" s="85"/>
    </row>
    <row r="167" spans="2:8" ht="30" customHeight="1">
      <c r="B167" s="125"/>
      <c r="C167" s="49" t="s">
        <v>304</v>
      </c>
      <c r="D167" s="50" t="s">
        <v>309</v>
      </c>
      <c r="E167" s="49" t="s">
        <v>77</v>
      </c>
      <c r="F167" s="81">
        <v>5</v>
      </c>
      <c r="G167" s="74" t="s">
        <v>90</v>
      </c>
      <c r="H167" s="45" t="s">
        <v>90</v>
      </c>
    </row>
    <row r="168" spans="2:8" ht="28.5">
      <c r="B168" s="103" t="s">
        <v>205</v>
      </c>
      <c r="C168" s="49" t="s">
        <v>310</v>
      </c>
      <c r="D168" s="50" t="s">
        <v>311</v>
      </c>
      <c r="E168" s="49" t="s">
        <v>77</v>
      </c>
      <c r="F168" s="89">
        <f>F169</f>
        <v>72</v>
      </c>
      <c r="G168" s="159"/>
      <c r="H168" s="85"/>
    </row>
    <row r="169" spans="2:8" ht="29.25" thickBot="1">
      <c r="B169" s="138"/>
      <c r="C169" s="60" t="s">
        <v>304</v>
      </c>
      <c r="D169" s="61" t="s">
        <v>312</v>
      </c>
      <c r="E169" s="60" t="s">
        <v>77</v>
      </c>
      <c r="F169" s="149">
        <v>72</v>
      </c>
      <c r="G169" s="74" t="s">
        <v>90</v>
      </c>
      <c r="H169" s="45" t="s">
        <v>90</v>
      </c>
    </row>
    <row r="170" spans="2:8" ht="15" thickBot="1">
      <c r="B170" s="34">
        <v>9</v>
      </c>
      <c r="C170" s="35" t="s">
        <v>343</v>
      </c>
      <c r="D170" s="36" t="s">
        <v>344</v>
      </c>
      <c r="E170" s="37" t="s">
        <v>90</v>
      </c>
      <c r="F170" s="75" t="s">
        <v>90</v>
      </c>
      <c r="G170" s="75" t="s">
        <v>90</v>
      </c>
      <c r="H170" s="58" t="s">
        <v>90</v>
      </c>
    </row>
    <row r="171" spans="2:8" ht="42.75">
      <c r="B171" s="166"/>
      <c r="C171" s="53" t="s">
        <v>345</v>
      </c>
      <c r="D171" s="54" t="s">
        <v>346</v>
      </c>
      <c r="E171" s="155" t="s">
        <v>90</v>
      </c>
      <c r="F171" s="155" t="s">
        <v>90</v>
      </c>
      <c r="G171" s="155" t="s">
        <v>90</v>
      </c>
      <c r="H171" s="167" t="s">
        <v>90</v>
      </c>
    </row>
    <row r="172" spans="2:8" ht="15.75">
      <c r="B172" s="57" t="s">
        <v>206</v>
      </c>
      <c r="C172" s="49" t="s">
        <v>347</v>
      </c>
      <c r="D172" s="50" t="s">
        <v>348</v>
      </c>
      <c r="E172" s="49" t="s">
        <v>174</v>
      </c>
      <c r="F172" s="83">
        <v>30</v>
      </c>
      <c r="G172" s="159"/>
      <c r="H172" s="85"/>
    </row>
    <row r="173" spans="2:8" ht="16.5" thickBot="1">
      <c r="B173" s="119" t="s">
        <v>353</v>
      </c>
      <c r="C173" s="163" t="s">
        <v>351</v>
      </c>
      <c r="D173" s="164" t="s">
        <v>352</v>
      </c>
      <c r="E173" s="163" t="s">
        <v>174</v>
      </c>
      <c r="F173" s="165">
        <v>18.4</v>
      </c>
      <c r="G173" s="168"/>
      <c r="H173" s="95"/>
    </row>
    <row r="174" spans="5:8" ht="15" thickBot="1">
      <c r="E174" s="210" t="s">
        <v>244</v>
      </c>
      <c r="F174" s="211"/>
      <c r="G174" s="212"/>
      <c r="H174" s="145"/>
    </row>
    <row r="175" spans="5:8" ht="15" thickBot="1">
      <c r="E175" s="213" t="s">
        <v>245</v>
      </c>
      <c r="F175" s="214"/>
      <c r="G175" s="215"/>
      <c r="H175" s="95"/>
    </row>
    <row r="176" spans="5:8" ht="15" thickBot="1">
      <c r="E176" s="213" t="s">
        <v>246</v>
      </c>
      <c r="F176" s="214"/>
      <c r="G176" s="215"/>
      <c r="H176" s="95"/>
    </row>
  </sheetData>
  <sheetProtection/>
  <autoFilter ref="D11:F164"/>
  <mergeCells count="51">
    <mergeCell ref="E174:G174"/>
    <mergeCell ref="E175:G175"/>
    <mergeCell ref="E176:G176"/>
    <mergeCell ref="B2:H2"/>
    <mergeCell ref="D4:H4"/>
    <mergeCell ref="G8:G10"/>
    <mergeCell ref="H8:H10"/>
    <mergeCell ref="B125:B126"/>
    <mergeCell ref="B132:B133"/>
    <mergeCell ref="C132:C133"/>
    <mergeCell ref="B135:B136"/>
    <mergeCell ref="B153:B157"/>
    <mergeCell ref="C153:C157"/>
    <mergeCell ref="B111:B112"/>
    <mergeCell ref="C111:C112"/>
    <mergeCell ref="B115:B116"/>
    <mergeCell ref="B117:B118"/>
    <mergeCell ref="B120:B123"/>
    <mergeCell ref="C122:C123"/>
    <mergeCell ref="B89:B95"/>
    <mergeCell ref="C89:C95"/>
    <mergeCell ref="B98:B100"/>
    <mergeCell ref="C99:C100"/>
    <mergeCell ref="B103:B104"/>
    <mergeCell ref="B107:B108"/>
    <mergeCell ref="B71:B75"/>
    <mergeCell ref="C71:C75"/>
    <mergeCell ref="B77:B83"/>
    <mergeCell ref="C77:C83"/>
    <mergeCell ref="B85:B87"/>
    <mergeCell ref="C85:C87"/>
    <mergeCell ref="B34:B35"/>
    <mergeCell ref="B54:B55"/>
    <mergeCell ref="C54:C55"/>
    <mergeCell ref="B62:B63"/>
    <mergeCell ref="C62:C63"/>
    <mergeCell ref="B67:B68"/>
    <mergeCell ref="C67:C68"/>
    <mergeCell ref="B21:B22"/>
    <mergeCell ref="C21:C22"/>
    <mergeCell ref="B24:B25"/>
    <mergeCell ref="C24:C25"/>
    <mergeCell ref="B28:B29"/>
    <mergeCell ref="B31:B32"/>
    <mergeCell ref="B3:F3"/>
    <mergeCell ref="B4:C4"/>
    <mergeCell ref="D6:F6"/>
    <mergeCell ref="B8:B10"/>
    <mergeCell ref="C8:C10"/>
    <mergeCell ref="D8:D10"/>
    <mergeCell ref="E8:F9"/>
  </mergeCells>
  <printOptions horizontalCentered="1"/>
  <pageMargins left="0.25" right="0.25" top="0.75" bottom="0.75" header="0.3" footer="0.3"/>
  <pageSetup firstPageNumber="1" useFirstPageNumber="1" fitToHeight="40" horizontalDpi="300" verticalDpi="300" orientation="portrait" paperSize="9" scale="55" r:id="rId1"/>
  <rowBreaks count="1" manualBreakCount="1">
    <brk id="93" max="7" man="1"/>
  </rowBreaks>
  <colBreaks count="1" manualBreakCount="1">
    <brk id="8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filip.walczak</dc:creator>
  <cp:keywords/>
  <dc:description/>
  <cp:lastModifiedBy>Marzena Kościukiewicz</cp:lastModifiedBy>
  <cp:lastPrinted>2019-08-08T19:27:48Z</cp:lastPrinted>
  <dcterms:created xsi:type="dcterms:W3CDTF">2004-04-09T10:36:01Z</dcterms:created>
  <dcterms:modified xsi:type="dcterms:W3CDTF">2020-11-18T07:40:55Z</dcterms:modified>
  <cp:category/>
  <cp:version/>
  <cp:contentType/>
  <cp:contentStatus/>
</cp:coreProperties>
</file>