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45" yWindow="3270" windowWidth="3960" windowHeight="3165" tabRatio="700" activeTab="0"/>
  </bookViews>
  <sheets>
    <sheet name="informacje ogólne" sheetId="1" r:id="rId1"/>
    <sheet name="budynki" sheetId="2" r:id="rId2"/>
    <sheet name="elektronika" sheetId="3" r:id="rId3"/>
    <sheet name="śr. trwałe" sheetId="4" r:id="rId4"/>
    <sheet name="pojazdy" sheetId="5" r:id="rId5"/>
    <sheet name="maszyny" sheetId="6" r:id="rId6"/>
    <sheet name="szkody" sheetId="7" r:id="rId7"/>
    <sheet name="lokalizacje" sheetId="8" r:id="rId8"/>
  </sheets>
  <definedNames>
    <definedName name="_xlnm.Print_Area" localSheetId="1">'budynki'!$A$1:$AA$145</definedName>
    <definedName name="_xlnm.Print_Area" localSheetId="2">'elektronika'!$A$1:$D$447</definedName>
    <definedName name="_xlnm.Print_Area" localSheetId="0">'informacje ogólne'!$A$1:$L$21</definedName>
    <definedName name="_xlnm.Print_Area" localSheetId="7">'lokalizacje'!$A$1:$C$18</definedName>
    <definedName name="_xlnm.Print_Area" localSheetId="4">'pojazdy'!$A$1:$W$37</definedName>
    <definedName name="_xlnm.Print_Area" localSheetId="6">'szkody'!$A$1:$E$80</definedName>
    <definedName name="_xlnm.Print_Area" localSheetId="3">'śr. trwałe'!$A$1:$T$17</definedName>
  </definedNames>
  <calcPr fullCalcOnLoad="1"/>
</workbook>
</file>

<file path=xl/sharedStrings.xml><?xml version="1.0" encoding="utf-8"?>
<sst xmlns="http://schemas.openxmlformats.org/spreadsheetml/2006/main" count="2323" uniqueCount="984">
  <si>
    <t>szatnia</t>
  </si>
  <si>
    <t>lp.</t>
  </si>
  <si>
    <t>rok budowy</t>
  </si>
  <si>
    <t>lokalizacja (adres)</t>
  </si>
  <si>
    <t>ilość kondygnacji</t>
  </si>
  <si>
    <t>Rodzaj materiałów budowlanych, z jakich wykonano budynek</t>
  </si>
  <si>
    <t>mury</t>
  </si>
  <si>
    <t>stropy</t>
  </si>
  <si>
    <t>dach (konstrukcja i pokrycie)</t>
  </si>
  <si>
    <t>RAZEM</t>
  </si>
  <si>
    <t>Nazwa jednostki</t>
  </si>
  <si>
    <t xml:space="preserve">nazwa  </t>
  </si>
  <si>
    <t>rok produkcji</t>
  </si>
  <si>
    <t>wartość (początkowa) - księgowa brutto</t>
  </si>
  <si>
    <t>nazwa środka trwałego</t>
  </si>
  <si>
    <t>GRUPY ŚRODKÓW TRWAŁYCH I INNYCH</t>
  </si>
  <si>
    <t>WARTOŚĆ KSIĘGOWA BRUTTO (łączna wartość wszystkich środków ewidencjonowanych w poszczególnej grupie księgowej)</t>
  </si>
  <si>
    <t>Grupa III</t>
  </si>
  <si>
    <r>
      <t xml:space="preserve">Grupa IV 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</si>
  <si>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t>Grupa V</t>
  </si>
  <si>
    <r>
      <t xml:space="preserve">Grupa VI 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</si>
  <si>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r>
      <t xml:space="preserve">Grupa VII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(po wyłączeniu pojazdów mechanicznych podlegających rejestracji)</t>
    </r>
  </si>
  <si>
    <r>
      <t xml:space="preserve">Grupa VIII    </t>
    </r>
    <r>
      <rPr>
        <b/>
        <sz val="9"/>
        <rFont val="Arial"/>
        <family val="2"/>
      </rPr>
      <t>(bez sprzętów elektronicznych wykazanych w tabeli nr 2)</t>
    </r>
  </si>
  <si>
    <t>grupa 014 (zbiory biblioteczne)</t>
  </si>
  <si>
    <t>Razem</t>
  </si>
  <si>
    <t>Lp.</t>
  </si>
  <si>
    <t>Lokalizacja (adres)</t>
  </si>
  <si>
    <t>Zabezpieczenia (znane zabezpieczenia p-poż i przeciw kradzieżowe)</t>
  </si>
  <si>
    <t>1.</t>
  </si>
  <si>
    <t xml:space="preserve">nazwa budynku/ budowli </t>
  </si>
  <si>
    <t xml:space="preserve">przeznaczenie budynku/ budowli </t>
  </si>
  <si>
    <t>czy budynek jest podpiwniczony?</t>
  </si>
  <si>
    <t>czy jest wyposażony w windę? (TAK/NIE)</t>
  </si>
  <si>
    <t>czy budynek jest użytkowany? (TAK/NIE)</t>
  </si>
  <si>
    <t>NIP</t>
  </si>
  <si>
    <t>REGON</t>
  </si>
  <si>
    <t>czy jest to budynkek zabytkowy, podlegający nadzorowi konserwatora zabytków?</t>
  </si>
  <si>
    <r>
      <t xml:space="preserve">Opis stanu technicznego budynku wg poniższych elementów budynku </t>
    </r>
    <r>
      <rPr>
        <b/>
        <sz val="10"/>
        <color indexed="60"/>
        <rFont val="Arial"/>
        <family val="2"/>
      </rPr>
      <t>(</t>
    </r>
    <r>
      <rPr>
        <sz val="10"/>
        <color indexed="60"/>
        <rFont val="Arial"/>
        <family val="2"/>
      </rPr>
      <t xml:space="preserve">PROSZĘ WYBRAĆ: </t>
    </r>
    <r>
      <rPr>
        <b/>
        <i/>
        <sz val="10"/>
        <color indexed="60"/>
        <rFont val="Arial"/>
        <family val="2"/>
      </rPr>
      <t xml:space="preserve">bardzo doby, dobry, dosteczny, zły (do remontu) lub nie dotyczy </t>
    </r>
    <r>
      <rPr>
        <sz val="10"/>
        <color indexed="60"/>
        <rFont val="Arial"/>
        <family val="2"/>
      </rPr>
      <t>(element budyku nie występuje)</t>
    </r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</si>
  <si>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</si>
  <si>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</si>
  <si>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</si>
  <si>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</si>
  <si>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</si>
  <si>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</si>
  <si>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odległość od najbliższej rzeki lub innego zbiornika wodnego (proszę podać od czego)</t>
  </si>
  <si>
    <t>informacja o przeprowadzonych remontach i modernizacji budynków starszych niż 50 lat (data remontu, czego dotyczył remont, wielkość poniesionych nakładów na remont)</t>
  </si>
  <si>
    <t>czy budynek jest przeznaczony do rozbiórki? (TAK/NIE)</t>
  </si>
  <si>
    <t>zabezpieczenia
(znane zabiezpieczenia p-poż i przeciw kradzieżowe)     (2)</t>
  </si>
  <si>
    <t>mienie będące w posiadaniu (użytkowane) na podstawie umów najmu, dzierżawy, użytkowania, leasingu lub umów pokrewnych</t>
  </si>
  <si>
    <r>
      <t xml:space="preserve">grupa 013 (pozostałe środki trwałe, środki niskocenne)  - </t>
    </r>
    <r>
      <rPr>
        <b/>
        <sz val="9"/>
        <rFont val="Arial"/>
        <family val="2"/>
      </rPr>
      <t>bez sprzętów elektronicznych wykazanych w tabeli nr 2</t>
    </r>
  </si>
  <si>
    <t>powierzchnia użytkowa (w m²) (3)</t>
  </si>
  <si>
    <t>drukarki</t>
  </si>
  <si>
    <t>drukarka</t>
  </si>
  <si>
    <t>zestawy komputerowe</t>
  </si>
  <si>
    <t>skanery</t>
  </si>
  <si>
    <t>dysk sieciowy</t>
  </si>
  <si>
    <t>kserokopiarka</t>
  </si>
  <si>
    <t>defibrylator</t>
  </si>
  <si>
    <t>router</t>
  </si>
  <si>
    <t>telewizory</t>
  </si>
  <si>
    <t>fax</t>
  </si>
  <si>
    <t>laptopy</t>
  </si>
  <si>
    <t>aparat cyfrowy</t>
  </si>
  <si>
    <t>budynek administracyjno-biurowy</t>
  </si>
  <si>
    <t>tak</t>
  </si>
  <si>
    <t>około 1930</t>
  </si>
  <si>
    <t>ul. Kolejowa 2 66-200 Świebodzin</t>
  </si>
  <si>
    <t>garaż murowany</t>
  </si>
  <si>
    <t>budynek garażowo-gospodarczy</t>
  </si>
  <si>
    <t>budynek biurowy</t>
  </si>
  <si>
    <t xml:space="preserve">szopa </t>
  </si>
  <si>
    <t>ul. Piłsudskiego 18 66-200 Świebodzin</t>
  </si>
  <si>
    <t>ul. Piłsudskiego 35 66-200 Świebodzin</t>
  </si>
  <si>
    <t>budynek mieszkalny (mały udział)</t>
  </si>
  <si>
    <t>Rogoziniec</t>
  </si>
  <si>
    <t>ul. 30 Stycznia  66-200 Świebodzin</t>
  </si>
  <si>
    <t>studnia (2 szt.), zbiorniki hydroforowe (2 szt.), zbiorniki ścieków (2 szt.), ogrodzenie (2 szt.), garaze drewniane (3 szt.)</t>
  </si>
  <si>
    <t>brama przejazdowa</t>
  </si>
  <si>
    <t>rondo Sikorskiego-Konarskiego</t>
  </si>
  <si>
    <t>Świebodzin</t>
  </si>
  <si>
    <t>most w Nowym Dworku</t>
  </si>
  <si>
    <t>Nowy Dworek</t>
  </si>
  <si>
    <t>most w Lubrzy</t>
  </si>
  <si>
    <t>Lubrza</t>
  </si>
  <si>
    <t>chodnik</t>
  </si>
  <si>
    <t>ul. Sulechowska 66-200 Świebodzin</t>
  </si>
  <si>
    <t>ścieżka rowerowa Swiebodzin-Wilkowo</t>
  </si>
  <si>
    <t>zatoka autobusowa w Rokitnicy</t>
  </si>
  <si>
    <t>Rokitnica</t>
  </si>
  <si>
    <t>ścieżka rowerowa Dąbrówka Wlkp-Zbąszyń</t>
  </si>
  <si>
    <t>zatoka autobusowa w Niekarzynie</t>
  </si>
  <si>
    <t>Niekarzyn</t>
  </si>
  <si>
    <t>kompleks sportowy ORLIK</t>
  </si>
  <si>
    <t>ścieżka pieszo-rowerowa</t>
  </si>
  <si>
    <t>ścieżka rowerowa Świebodzin-Niesulice</t>
  </si>
  <si>
    <t>ul. Sulechowska i Kolejowa z rondem</t>
  </si>
  <si>
    <t>chodniki w Sieniawie, Niesulicach, Szczańcu, Staropolu, Niekarzynie, Ojerzycach, Nowej Wiosce, Międzylesiu, Rudgerzowicach, Mostkach, Świebodzinie</t>
  </si>
  <si>
    <t xml:space="preserve">parking </t>
  </si>
  <si>
    <t>ul. Parkowa 66-200 Świebodzin</t>
  </si>
  <si>
    <t>budynki po SOSW z placami o nawierzchni betonowej, asfaltowej i kostki brukowej</t>
  </si>
  <si>
    <t>rowy odwadniające Ołobok-Rokietnica</t>
  </si>
  <si>
    <t>kanalizacja deszczowa</t>
  </si>
  <si>
    <t>ul. Sulechowska Świebodzin</t>
  </si>
  <si>
    <t>Rusinów</t>
  </si>
  <si>
    <t>biura</t>
  </si>
  <si>
    <t>mieszkanie</t>
  </si>
  <si>
    <t>skrzyżowanie ul. Wojska Polskiego i Warszawskiej w Zbąszynku</t>
  </si>
  <si>
    <t>cegła ceramiczna</t>
  </si>
  <si>
    <t xml:space="preserve">cegła </t>
  </si>
  <si>
    <t>cegła</t>
  </si>
  <si>
    <t>drewniane</t>
  </si>
  <si>
    <t>dobry</t>
  </si>
  <si>
    <t>nie</t>
  </si>
  <si>
    <t>3 km jezioro</t>
  </si>
  <si>
    <t>927-185-14-47</t>
  </si>
  <si>
    <t>administracja samorządowa</t>
  </si>
  <si>
    <t>nie dotyczy</t>
  </si>
  <si>
    <t>1. Starostwo Powiatowe</t>
  </si>
  <si>
    <t>2. Powiatowe Centrum Pomocy Rodzinie</t>
  </si>
  <si>
    <t>brak</t>
  </si>
  <si>
    <t>NIE</t>
  </si>
  <si>
    <t>pomoc społeczna</t>
  </si>
  <si>
    <t>ul. Żaków 3, 66-200 Świebodzin</t>
  </si>
  <si>
    <t>8899Z</t>
  </si>
  <si>
    <t>3. Powiatowy Inspektorat Nadzoru Budowlanego</t>
  </si>
  <si>
    <t>Komputer</t>
  </si>
  <si>
    <t>Drukarka</t>
  </si>
  <si>
    <t>Zestaw komputerowy</t>
  </si>
  <si>
    <t xml:space="preserve">Niszczarka </t>
  </si>
  <si>
    <t>Drukarka LaserJet P1606dn</t>
  </si>
  <si>
    <t>Drukarka HP Laser Jet P1606DN</t>
  </si>
  <si>
    <t>UPS ES550</t>
  </si>
  <si>
    <t>Komputer DELL VOSTRO</t>
  </si>
  <si>
    <t>Niszczarka Kobra +1</t>
  </si>
  <si>
    <t>Laptop NZQ3JPB EDGE E530</t>
  </si>
  <si>
    <t>Laptop Lenovo E530</t>
  </si>
  <si>
    <t>2. PCPR</t>
  </si>
  <si>
    <t>alarm, gaśnice</t>
  </si>
  <si>
    <t>927-16-94-551</t>
  </si>
  <si>
    <t>8413Z</t>
  </si>
  <si>
    <t>66-200 Świebodzin ul. Wałowa 3</t>
  </si>
  <si>
    <t>BRAK</t>
  </si>
  <si>
    <t xml:space="preserve">Komputer CT      </t>
  </si>
  <si>
    <t>Drukarka Hewlett</t>
  </si>
  <si>
    <t>Komputer Fujitsu</t>
  </si>
  <si>
    <t>Urządzenie Ricoh Aficio</t>
  </si>
  <si>
    <t>Laptop Lenovo</t>
  </si>
  <si>
    <t>3. PINB</t>
  </si>
  <si>
    <t>Zamki i kraty , gaśnice</t>
  </si>
  <si>
    <t>927-17-98-345</t>
  </si>
  <si>
    <t>977984362</t>
  </si>
  <si>
    <t>8412Z</t>
  </si>
  <si>
    <t>Skaner (ZO-004-152-2013)</t>
  </si>
  <si>
    <t>Kopiarka Bizhub (ZO-004-153-2013)</t>
  </si>
  <si>
    <t>Drukarka OKI MC562dnW (ZO-004-154-2014)</t>
  </si>
  <si>
    <t>Laminator SkyPhoto (ZO-004-155-2014)</t>
  </si>
  <si>
    <t>Komputer Dell V3800 (ZO-004-156-2014)</t>
  </si>
  <si>
    <t>Komputer Dell V3800 (ZO-004-157-2014)</t>
  </si>
  <si>
    <t>Komputer Dell V3800 (ZO-004-158-2014)</t>
  </si>
  <si>
    <t>Komputer Dell V3800 (ZO-004-159-2014)</t>
  </si>
  <si>
    <t>Monitor LCD LEC DECC (ZO-004-160-2014)</t>
  </si>
  <si>
    <t>Drukarka laserowa XEROX (ZO-004-161-2014)</t>
  </si>
  <si>
    <t>Niszczarka Kobra +1 (ZO-008-162-2014)</t>
  </si>
  <si>
    <t>4. Powiatowy Zespół ds. Orzekania o Niepełnosprawności</t>
  </si>
  <si>
    <t>4. PZDsOoN</t>
  </si>
  <si>
    <t>4. Powiatowy Zespół</t>
  </si>
  <si>
    <t>927-10-14-332</t>
  </si>
  <si>
    <t>971253812</t>
  </si>
  <si>
    <t>kierowanie w zakresie efektywności gospodarowania</t>
  </si>
  <si>
    <t>lokal uzytkowy</t>
  </si>
  <si>
    <t>budynek przedwojenny</t>
  </si>
  <si>
    <t>ul. Studencka 8  66-200 Świebodzin</t>
  </si>
  <si>
    <t>beton</t>
  </si>
  <si>
    <t>dachówka</t>
  </si>
  <si>
    <t>dostateczny</t>
  </si>
  <si>
    <t>5. Powiatowy Urząd Pracy</t>
  </si>
  <si>
    <t>Monitor</t>
  </si>
  <si>
    <t>Urządzenie wielofunkcyjne</t>
  </si>
  <si>
    <t>Zestaw do serwera</t>
  </si>
  <si>
    <t>Serwer + macierz</t>
  </si>
  <si>
    <t>Urządzenie do systemu kolejkowego</t>
  </si>
  <si>
    <t>5. PUP</t>
  </si>
  <si>
    <t>001059432</t>
  </si>
  <si>
    <t>Jordanowo 3, 66-200 Świebodzin</t>
  </si>
  <si>
    <t>6. Dom Pomocy Społecznej w Jordanowie</t>
  </si>
  <si>
    <t>Budynek - wraz z szybem windy i łazienkami - nowy blok "B"</t>
  </si>
  <si>
    <t>bud. mieszkalny</t>
  </si>
  <si>
    <t>1982, szyb z windą dobudowany w 2005 r.</t>
  </si>
  <si>
    <t>7 gaśnic proszkowych, 1 drzwi zabezpieczono 2 zamkami , drzwi prowadzące na taras zabezpieczone 1 zamkiem. Do piwnicy prowadzą 2 drzwi, które zabezpieczone są zasuwami zamykanymi od wewnatrz oraz zamkami. Klapa oddymiająca, hydranty, wydzielona klatka schodowa, w każdym pokoju oraz na korytarzach zamontowano czujki przeciwpożarowe</t>
  </si>
  <si>
    <t>cegła, pustaki</t>
  </si>
  <si>
    <t>płaski , pokryty papą</t>
  </si>
  <si>
    <t>1000 m - rzeka Paklica</t>
  </si>
  <si>
    <t>bardzo dobry</t>
  </si>
  <si>
    <t>Budynek - wraz z szybem windy osobowo szpitalnej z łącznikiem - stary blok "A"</t>
  </si>
  <si>
    <t>1950, szyb windy z łącznikiem dobudowany w 2004 r.</t>
  </si>
  <si>
    <t>10 gaśnic proszkowych,3 drzwi zabezpieczone 2 zamkami, okna parteru od strony zachodniej (magazyny) są zabezpieczone kratami, do strony zachodniej do kotłowni prowadzą drzwi zabezpieczone zasuwą od wewnątrz. Czujniki i urządzenie alarmowe, hydranty, wydzielona klatka schodowa, całodobowy dyżur pielęgniarek i opiekunek</t>
  </si>
  <si>
    <t>konstrukcja drewniana, pokryta dachówką</t>
  </si>
  <si>
    <t xml:space="preserve">Budynek gospodarczy </t>
  </si>
  <si>
    <t>pralnia</t>
  </si>
  <si>
    <t>5 gaśnic proszkowych, 2 drzwi zabezpieczone 1 zamkiem</t>
  </si>
  <si>
    <t>Budynek biurowy</t>
  </si>
  <si>
    <t>biuro</t>
  </si>
  <si>
    <t>4 gaśnice, 2 drzwi zamykane zamkami zasuwanymi, 1 drzwi do piwnicy zabezpieczone kłódką, pomieszczenia biurowe mają kraty w oknach</t>
  </si>
  <si>
    <t>1 drzwi zabezpieczone 1 zamkiem</t>
  </si>
  <si>
    <t>-</t>
  </si>
  <si>
    <t>Garaże murowane</t>
  </si>
  <si>
    <t>garaże na 2 samochody</t>
  </si>
  <si>
    <t>2 gaśnice proszkowe, bramy zabezpieczone dwoma zasuwami, zamkaki i kłódką</t>
  </si>
  <si>
    <t>Budynek gospodarczy</t>
  </si>
  <si>
    <t>podręczny magazyn</t>
  </si>
  <si>
    <t>drzwi zabezpieczone kłódką</t>
  </si>
  <si>
    <t>papa</t>
  </si>
  <si>
    <t>Komputer TRACER Procesor AMD APU X4</t>
  </si>
  <si>
    <t>Laptop SONY VAIO SVE1512M6E</t>
  </si>
  <si>
    <t>Rejestrator BCS-DVR0401Q II 4 kanałowy+ switch+2 kamery IP MPL ( 1 kamera wjazd do DPS + 1 kamera w sali obserwacyjnej)</t>
  </si>
  <si>
    <t>6. DPS Jordanowo</t>
  </si>
  <si>
    <t>927-15-01-380</t>
  </si>
  <si>
    <t>001088729</t>
  </si>
  <si>
    <t>8790Z</t>
  </si>
  <si>
    <t>Glińsk 51A, 66 - 200 Świebodzin</t>
  </si>
  <si>
    <t>Budynek służby zdrowia</t>
  </si>
  <si>
    <t>dachówka ceramiczna</t>
  </si>
  <si>
    <t>Budynek gospodarczy - chlew</t>
  </si>
  <si>
    <t>bloczki betonowe</t>
  </si>
  <si>
    <t>z płyt żelbetowych</t>
  </si>
  <si>
    <t>Budynek mieszkalno - administracyjny</t>
  </si>
  <si>
    <t>Kanalizacja deszczowa</t>
  </si>
  <si>
    <t>7. Dom Pomocy Społecznej w Glińsku</t>
  </si>
  <si>
    <t>Kserokopiarka</t>
  </si>
  <si>
    <t>Laptop</t>
  </si>
  <si>
    <t>Monitoring wizyjny wewnatrz budynku</t>
  </si>
  <si>
    <t>7. DPS Glińsk</t>
  </si>
  <si>
    <t>927-13-84-431</t>
  </si>
  <si>
    <t>Pałac</t>
  </si>
  <si>
    <t>mieszkalny</t>
  </si>
  <si>
    <t>XIX w.</t>
  </si>
  <si>
    <t>Stalowo-żelbetonowe</t>
  </si>
  <si>
    <t>Jezioro   - 4 km</t>
  </si>
  <si>
    <t>dostateczna</t>
  </si>
  <si>
    <t>Budynek</t>
  </si>
  <si>
    <t>pralnia,warsztat,kotłownia a w części wydzielonej mieszkanie pensjonariuszy</t>
  </si>
  <si>
    <t>gaśnice proszkowe</t>
  </si>
  <si>
    <t>cegła , pustak</t>
  </si>
  <si>
    <t xml:space="preserve">            - //-</t>
  </si>
  <si>
    <t xml:space="preserve">         -//-</t>
  </si>
  <si>
    <t>Pawilon nr 1</t>
  </si>
  <si>
    <t>bardzo dobra</t>
  </si>
  <si>
    <t>Pawilon nr 2</t>
  </si>
  <si>
    <t>Garaże z agregatownią</t>
  </si>
  <si>
    <t>gospodarczy</t>
  </si>
  <si>
    <t>gaśnice proszkowe – 5 szt.</t>
  </si>
  <si>
    <t xml:space="preserve">        -//-  </t>
  </si>
  <si>
    <t>dobra</t>
  </si>
  <si>
    <t>Budynek hydroforni</t>
  </si>
  <si>
    <t>gaśnica proszkowa – 1 szt</t>
  </si>
  <si>
    <t xml:space="preserve">        -//-</t>
  </si>
  <si>
    <t>Sieć cieplna i sanitarna</t>
  </si>
  <si>
    <t>Sieć kanalizacyjna</t>
  </si>
  <si>
    <t>Drogi i chłodniki</t>
  </si>
  <si>
    <t>Chodniki z polbruku i tarasy</t>
  </si>
  <si>
    <t>Studnie wiercone</t>
  </si>
  <si>
    <t>Linie elektryczne</t>
  </si>
  <si>
    <t>Latarnie oświetleniowe</t>
  </si>
  <si>
    <t>Ogrodzenie</t>
  </si>
  <si>
    <t>Zasieki na opał</t>
  </si>
  <si>
    <t xml:space="preserve"> Plac rekreacyjny</t>
  </si>
  <si>
    <t>8. Dom Pomocy Społecznej w Toporowie</t>
  </si>
  <si>
    <t>Centrala telefoniczna</t>
  </si>
  <si>
    <t>Telewizor SAMSUNG</t>
  </si>
  <si>
    <t>8. DPS Toporów</t>
  </si>
  <si>
    <t>927-10-23-992</t>
  </si>
  <si>
    <t>000592940</t>
  </si>
  <si>
    <t>Budynek szkoły</t>
  </si>
  <si>
    <t>szkoła</t>
  </si>
  <si>
    <t>internat</t>
  </si>
  <si>
    <t>ul. Sobieskiego 19, 66-200 Świebodzin</t>
  </si>
  <si>
    <t>ul. Żaków 1, 66-200 Świebodzin</t>
  </si>
  <si>
    <t>pełne, murowane</t>
  </si>
  <si>
    <t>Drogi i chodniki</t>
  </si>
  <si>
    <t>do użytku</t>
  </si>
  <si>
    <t>Ogrodzenie z płyty</t>
  </si>
  <si>
    <t>9. Specjalny Ośrodek Szkolno Wychowawczy</t>
  </si>
  <si>
    <t xml:space="preserve">Komputer </t>
  </si>
  <si>
    <t>Radio z CD Philips</t>
  </si>
  <si>
    <t>Drukarka HP</t>
  </si>
  <si>
    <t>Drukarka HP laserowa</t>
  </si>
  <si>
    <t>Drukarka HP PS 2575</t>
  </si>
  <si>
    <t>Zestaw komputer+ monitor - 20 zestawów</t>
  </si>
  <si>
    <t>Radiomagnetofon Philips</t>
  </si>
  <si>
    <t>Radiomagnetofon CD JVC</t>
  </si>
  <si>
    <t>Telewizor OLE</t>
  </si>
  <si>
    <t>Drukarka Brother</t>
  </si>
  <si>
    <t xml:space="preserve">Komputer HP </t>
  </si>
  <si>
    <t>Rejestrator video</t>
  </si>
  <si>
    <t>Projektor video-16 kamer</t>
  </si>
  <si>
    <t>Dysk twardy</t>
  </si>
  <si>
    <t>9. SOSW</t>
  </si>
  <si>
    <t>927-12-62-395</t>
  </si>
  <si>
    <t>000771714</t>
  </si>
  <si>
    <t>8560Z</t>
  </si>
  <si>
    <t xml:space="preserve">a) gaśnice proszkowe (16 szt.); gasnice UGSE (2 szt.)                          </t>
  </si>
  <si>
    <t>TAK</t>
  </si>
  <si>
    <t>Świebodzin, Park Chopina 2</t>
  </si>
  <si>
    <t>betonowe</t>
  </si>
  <si>
    <t>2010 r. - remont dachu 478.728,00</t>
  </si>
  <si>
    <t>b) kraty w oknach (parter-sekretariat i księgowość)</t>
  </si>
  <si>
    <t>d) drzwi do budynku(5 wejść - zamki patentowe)</t>
  </si>
  <si>
    <t>Drukarka HP LASERJET PRO 400</t>
  </si>
  <si>
    <t>Radiomagnetofon - Bombox GRUNDIG</t>
  </si>
  <si>
    <t>Telefax Termiczny PANASONIC KX-FT986PD</t>
  </si>
  <si>
    <t>Monitor LED LG 19</t>
  </si>
  <si>
    <t>Centralka PANASONIC KX-TES 824PD</t>
  </si>
  <si>
    <t>Kamery (2 szt. do monitoringu)</t>
  </si>
  <si>
    <t>Komputer-serwer HP ProLiant ML 110</t>
  </si>
  <si>
    <t>Projektor VIVITEK</t>
  </si>
  <si>
    <t>Tablica interaktywna AVTEK</t>
  </si>
  <si>
    <t xml:space="preserve">Projektor ACER </t>
  </si>
  <si>
    <t xml:space="preserve">Zestaw nagłaśniający </t>
  </si>
  <si>
    <t>Zestaw komputerowy LNTEL G2120</t>
  </si>
  <si>
    <t>Kserokopiarka KYOCERA FS-6525</t>
  </si>
  <si>
    <t>Komputer stacjonarny COLOROVO</t>
  </si>
  <si>
    <t>Kserokopiarka BIZHUB 250</t>
  </si>
  <si>
    <t>Komputer HP Pro 3500 MT</t>
  </si>
  <si>
    <t>Zestaw interaktywny</t>
  </si>
  <si>
    <t>Kserokopiarka KYOCERA M2035dn</t>
  </si>
  <si>
    <t>Projektor ACER PJ K132 LED</t>
  </si>
  <si>
    <t>Zestaw komputerowy HP DC7900 T</t>
  </si>
  <si>
    <t>Laptop DELL</t>
  </si>
  <si>
    <t>Laptop DELL Inspirion 5748</t>
  </si>
  <si>
    <t>Aparat fotograficzny CANON N100</t>
  </si>
  <si>
    <t>10. Zespół Szkół Ogólnokształcących</t>
  </si>
  <si>
    <t>12. Poradnia Psychologiczno Pedagogiczna</t>
  </si>
  <si>
    <t>Zestaw komputerowy wraz z monitorem</t>
  </si>
  <si>
    <t>wieża PHILIPS MC-M2300/12</t>
  </si>
  <si>
    <t>radioodtwarzacz PHILIPS AZ 105S</t>
  </si>
  <si>
    <t>66-200 Świebodzin ul. Żaków 3</t>
  </si>
  <si>
    <t>L.p.</t>
  </si>
  <si>
    <t>PKD</t>
  </si>
  <si>
    <t>Rodzaj prowadzonej działalności (opisowo)</t>
  </si>
  <si>
    <t>Liczba pracowników</t>
  </si>
  <si>
    <t>Liczba uczniów/ wychowanków/ pensjonariuszy</t>
  </si>
  <si>
    <t xml:space="preserve">Starostwo Powiatowe, ul. Kolejowa 2, 66-200 Świebodzin </t>
  </si>
  <si>
    <t>8411 Z</t>
  </si>
  <si>
    <t>Powiatowe Centrum Pomocy Rodzinie, ul. Żaków 3, 66-200 Świebodzin</t>
  </si>
  <si>
    <t>927-17-38-774</t>
  </si>
  <si>
    <t>Powiatowy Inspektorat Nadzoru Budowlanego, ul. Wałowa 3, 66-200 Świebodzin</t>
  </si>
  <si>
    <t>urząd administracji publicznej</t>
  </si>
  <si>
    <t>Powiatowy Zespół ds. Orzekania o Niepełnosprawności, ul. Żaków 3, 66-200 Świebodzin</t>
  </si>
  <si>
    <t>wykonywanie zadań z zakresu administracji rządowej</t>
  </si>
  <si>
    <t>Powiatowy Urząd Pracy, ul. Studencka 8, 66-200 Świebodzin</t>
  </si>
  <si>
    <t>Dom Pomocy Społecznej, Jordanowo 3, 66-200 Świebodzin</t>
  </si>
  <si>
    <t>927-14-59-287</t>
  </si>
  <si>
    <t>Dom Pomocy Społecznej, Glińsk 51a, 66-200 Świebodzin</t>
  </si>
  <si>
    <t>pozostała pomoc społeczna z zakwaterowaniem</t>
  </si>
  <si>
    <t>całodobowa opieka dla dzieci,młodzieży i dorosłych niepełnosprawnych intelektualnie</t>
  </si>
  <si>
    <t>Specjalny Ośrodek Szkolno-Wychowawczy, ul. Okrężna 4, 66-200 Świebodzin</t>
  </si>
  <si>
    <t>oświata i wychowanie</t>
  </si>
  <si>
    <t>Zespół, Szkół Ogólnokształcących, Park Chopina 2, 66-200 Świebodzin</t>
  </si>
  <si>
    <t>927-19-30-052</t>
  </si>
  <si>
    <t>080639406</t>
  </si>
  <si>
    <t>Poradnia Psychologiczno-Pedagogiczna, ul. Żaków 3, 66-200 Świebodzin</t>
  </si>
  <si>
    <t>927-14-57-153</t>
  </si>
  <si>
    <t>000705930</t>
  </si>
  <si>
    <t xml:space="preserve"> działalność wspomagająca edukację</t>
  </si>
  <si>
    <t>Szkolne Schronisko Młodzieżowe, ul. Żaków 3, 66-200 Świebodzin</t>
  </si>
  <si>
    <t>927-19-252-17</t>
  </si>
  <si>
    <t>080489958</t>
  </si>
  <si>
    <t>5520Z</t>
  </si>
  <si>
    <t>obiekt noclegowy turystyczny i miejsce krótkotrwałego zakwaterowania</t>
  </si>
  <si>
    <t xml:space="preserve">Centrum Administracyjne do Obsługi Placówek Opiekuńczo-Wychowawczych, ul. Słoneczna 46, 66-200 Świebodzin </t>
  </si>
  <si>
    <t>927-19-33-139</t>
  </si>
  <si>
    <t>081128458</t>
  </si>
  <si>
    <r>
      <t>Dom Dziecka nr 1 w Świebodzinie, ul. Słoneczna 48, 66-200 Świebodzin</t>
    </r>
    <r>
      <rPr>
        <b/>
        <sz val="10"/>
        <color indexed="10"/>
        <rFont val="Arial"/>
        <family val="2"/>
      </rPr>
      <t xml:space="preserve"> </t>
    </r>
  </si>
  <si>
    <t>927-19-33-145</t>
  </si>
  <si>
    <t>081128470</t>
  </si>
  <si>
    <t>placówka opiekuńczo-wychowawcza</t>
  </si>
  <si>
    <r>
      <t>Dom Dziecka nr 2 w Świebodzinie, ul. Słoneczna 50, 66-200 Świebodzin</t>
    </r>
    <r>
      <rPr>
        <b/>
        <sz val="10"/>
        <color indexed="10"/>
        <rFont val="Arial"/>
        <family val="2"/>
      </rPr>
      <t xml:space="preserve"> </t>
    </r>
  </si>
  <si>
    <t>927-19-33-151</t>
  </si>
  <si>
    <t>081128493</t>
  </si>
  <si>
    <r>
      <t>Dom Dziecka nr 3 w Świebodzinie, ul. Słoneczna 52, 66-200 Świebodzin</t>
    </r>
    <r>
      <rPr>
        <b/>
        <sz val="10"/>
        <color indexed="10"/>
        <rFont val="Arial"/>
        <family val="2"/>
      </rPr>
      <t xml:space="preserve"> </t>
    </r>
  </si>
  <si>
    <t>927-19-33-168</t>
  </si>
  <si>
    <t>081128487</t>
  </si>
  <si>
    <t>927-14-40-796</t>
  </si>
  <si>
    <t>000237038</t>
  </si>
  <si>
    <t>Budynek schroniska</t>
  </si>
  <si>
    <t>prefabrykaty</t>
  </si>
  <si>
    <t>prefabrykaty, papa</t>
  </si>
  <si>
    <t>zbiornik wodny 500 m</t>
  </si>
  <si>
    <t>częściowo</t>
  </si>
  <si>
    <t>garaże</t>
  </si>
  <si>
    <t>murowane</t>
  </si>
  <si>
    <t>technologia tradycyjna</t>
  </si>
  <si>
    <t>13. Szkolne Schronisko Młodzieżowe</t>
  </si>
  <si>
    <t>Kserokopiarka Bizhub 250</t>
  </si>
  <si>
    <t>Monitoring 4 kamery ( 2 na zewnątrz, 2 wewnątrz )</t>
  </si>
  <si>
    <t>6920Z</t>
  </si>
  <si>
    <t>ul. Słoneczna 46, 66-200 Świebodzin</t>
  </si>
  <si>
    <t>Centrum Administracyjne do Obsługi Placówek Opiekuńczo- Wychowawczych w Świebodzinie</t>
  </si>
  <si>
    <t>administracja</t>
  </si>
  <si>
    <t>gasnice proszkowe 4 szt, zamki patentowe</t>
  </si>
  <si>
    <t>pustaki ceramiczne</t>
  </si>
  <si>
    <t>żelbetowe płyty stropowe</t>
  </si>
  <si>
    <t>więźba dachowa o układzie jętkowym, dachówka ceramiczna karpiówka</t>
  </si>
  <si>
    <t>Kanalizacja sanitarna</t>
  </si>
  <si>
    <t>Instalacja wodociągowa</t>
  </si>
  <si>
    <t>Instalacja elektryczna</t>
  </si>
  <si>
    <t>Utwardzenie terenu</t>
  </si>
  <si>
    <t>Zbironik retencyjny</t>
  </si>
  <si>
    <t>do zbierania wód powierzchniowych</t>
  </si>
  <si>
    <t>konstrukcja żelbetowa z ogrodzeniem z siatki z paneli ocynkowanych ze słupkami</t>
  </si>
  <si>
    <t>Ogrodzenie zbiornika retencyjnego</t>
  </si>
  <si>
    <t>ogrodzenie składa się z barierki 42 mb, drabinki zejścia do zbiornika 5 mb oraz podniesienia w formie drutu 75 mb</t>
  </si>
  <si>
    <t>Ogrodzenie terenu</t>
  </si>
  <si>
    <t>ul. Słoneczna 46-52, 66-200 Świebodzin</t>
  </si>
  <si>
    <t>14. Centrum Administracyjne do Obsługi Placówek Opiekuńczo Wychowawczych</t>
  </si>
  <si>
    <t>Dom Dziecka Nr 1</t>
  </si>
  <si>
    <t>budynek mieszkalny</t>
  </si>
  <si>
    <t>Tak</t>
  </si>
  <si>
    <t>gasnice proszkowe 4 szt.,gasnica AFF 1 szt, zamki patentowe</t>
  </si>
  <si>
    <t>ul. Słoneczna 48, 66-200 Swiebodzin</t>
  </si>
  <si>
    <t>15. Dom Dziecka nr 1</t>
  </si>
  <si>
    <t>16. Dom Dziecka nr 2</t>
  </si>
  <si>
    <t>15. DD1</t>
  </si>
  <si>
    <t>Dom Dziecka nr 2 w Świebodzinie</t>
  </si>
  <si>
    <t xml:space="preserve">gaśnice proszkowe  4 szt, gaśnica AFF 1 szt, 2 zamki patentowe </t>
  </si>
  <si>
    <t>ul Słoneczna 50  66-200 Świebodzin</t>
  </si>
  <si>
    <t>16. DD2</t>
  </si>
  <si>
    <t>Dom Dziecka nr 3  w Świebodzinie</t>
  </si>
  <si>
    <t>ul Słoneczna 52  66-200 Świebodzin</t>
  </si>
  <si>
    <t>17. Dom Dziecka nr 3</t>
  </si>
  <si>
    <t>18. Dom Dziecka nr 4</t>
  </si>
  <si>
    <t>17. DD3</t>
  </si>
  <si>
    <t>18. DD4</t>
  </si>
  <si>
    <t>Wieża PanasonicRX-DS5</t>
  </si>
  <si>
    <t>ul. Jeziorowa 10 B, 66-200 Świebodzin</t>
  </si>
  <si>
    <t>gaśnice proszkowe 4 szt, czujniki ruchu, dozór pracowniczy część doby</t>
  </si>
  <si>
    <t>Elementy  mające wpływ na ocenę ryzyka</t>
  </si>
  <si>
    <t>Czy w kontrukcji budynków występuje płyta warstwowa?</t>
  </si>
  <si>
    <t>Czy w okresie od 1997 r. wystąpiło ryzyko powodzi?</t>
  </si>
  <si>
    <t>Wysokość rocznego budżetu</t>
  </si>
  <si>
    <t>Budynek internatu</t>
  </si>
  <si>
    <t>Budynek szkolny z placem</t>
  </si>
  <si>
    <t>33 gaśnice, 9 hydrantów, alarm w pracowniach komputerowych, 5 czujników, częściowy monitoring szkoły</t>
  </si>
  <si>
    <t>dst</t>
  </si>
  <si>
    <t>Budynek warsztatowy nr 1</t>
  </si>
  <si>
    <t>warsztaty szkolne</t>
  </si>
  <si>
    <t>8 gaśnic, 4 hydranty</t>
  </si>
  <si>
    <t>dachówka, papa</t>
  </si>
  <si>
    <t>db</t>
  </si>
  <si>
    <t>tak-częściowo</t>
  </si>
  <si>
    <t>Budynek warsztatowy nr 2</t>
  </si>
  <si>
    <t>Budynek warsztatowy nr 3</t>
  </si>
  <si>
    <t>Budowle warsztatowe</t>
  </si>
  <si>
    <t>Cisco Catalyst 2960 24 10/100, LAN Lite Image  4 szt.</t>
  </si>
  <si>
    <t>Drukarka HP LaserJet P3015dn</t>
  </si>
  <si>
    <t xml:space="preserve">Projektor ACER X 1263DLP XGA </t>
  </si>
  <si>
    <t>Projektor BenQ MX720</t>
  </si>
  <si>
    <t>Komputer stacjonarny CT</t>
  </si>
  <si>
    <t>Kopiarka CANON IR2520</t>
  </si>
  <si>
    <t>Zestaw komputerowy CT    12 szt.</t>
  </si>
  <si>
    <t>Wykrywacz przewodów Bosch GMS 100 Professional</t>
  </si>
  <si>
    <t>budynek administracyjny</t>
  </si>
  <si>
    <t>gaśnica, drzwi metalowe z podwojnym zamkiem, okratowane piwnice</t>
  </si>
  <si>
    <t>ul. Wałowa 3, 66-200 Świebodzin</t>
  </si>
  <si>
    <t>szatnia, stołówka</t>
  </si>
  <si>
    <t>działalność rachunkowo-księgowa, doradztwo podatkowe</t>
  </si>
  <si>
    <t>plac zabaw</t>
  </si>
  <si>
    <t xml:space="preserve">Komputer HP ProLiant MicroSerwer Gen8 G1610T  </t>
  </si>
  <si>
    <t>Cisco WAP121-E Single Radio 802.11n Access Point</t>
  </si>
  <si>
    <t>Komputer HP Pro 3500 MT Pentium G2030       2 szt.</t>
  </si>
  <si>
    <t>Zestaw komputerowy                  15 szt.</t>
  </si>
  <si>
    <t>Tablica interaktywna       2 szt.</t>
  </si>
  <si>
    <t xml:space="preserve">Zestaw nagłośnieniowy </t>
  </si>
  <si>
    <t xml:space="preserve">Projektor BenQ MS504, DLP, SVGA 3000           </t>
  </si>
  <si>
    <t>Kserokopiarka Toshiba e-Studio 255</t>
  </si>
  <si>
    <t>Projektor BenQ MS619ST, DLP, SVGA</t>
  </si>
  <si>
    <t>Cisco RV110W Wireless-N VPN Firewall</t>
  </si>
  <si>
    <t>Kasa fiskalna ELZAB MINI E 3.071 PLU grafit    3 szt.</t>
  </si>
  <si>
    <t>Projektor BenQ MS504, DLP, SVGA</t>
  </si>
  <si>
    <t>Telewizor Toshiba 48L3433DG</t>
  </si>
  <si>
    <t>Laptop                  2 szt.</t>
  </si>
  <si>
    <t>Rzutnik multimedialny  2 szt.</t>
  </si>
  <si>
    <t>Komputer Apple iMac 21.5 1.4 GHz Intel HD 5000</t>
  </si>
  <si>
    <t>14. CADOPOW</t>
  </si>
  <si>
    <t>w strefie</t>
  </si>
  <si>
    <t>zabytek</t>
  </si>
  <si>
    <t>przed 1945</t>
  </si>
  <si>
    <t>obiekty posiadaja charakter zabytkowy, ale nie figurują w rejestrze zabytków, są pod scisla kontrola konserwatora</t>
  </si>
  <si>
    <t>ok.. 1970</t>
  </si>
  <si>
    <t>stropy drewniane</t>
  </si>
  <si>
    <t>dwuspadowy konstrukcji drewnianej, krokwiowo-jentkowy, dachówka ceramiczna</t>
  </si>
  <si>
    <t>3 km</t>
  </si>
  <si>
    <t>dbry</t>
  </si>
  <si>
    <t xml:space="preserve">2004- wykonanie wew. Instalacji gazu - 16.700,00
2004- remont łazienki - 6.008,20                                         
2004 -wymiana instalaci  elektrycznej - 1.951,68                   
2005 - remont instalaci wodnej i c.o. - 3.416,00                       
2005 - remont pomieszczeń biurowych na poddaszu - 3.952,19                                                                         2005 - prace naprawcze-remontowe dachowe - 3.660,00                  
2005- wymiana okna w pomieszczeniu biurowym - 2.477,52            
2006- wymiana okna - 2.295,81                                          
2006 - remont pomieszczenia biurowego, korytarza i wymiana okna na poddaszu - 14.396,00                               2007 - remont elewacji budynku - 36.573,86                        
2008 - remont korytarza klatki schodowej i korytarza I pietro - 5.002,00                                                                        2008 - wymiana rozdzielni niskiego napięcia - 1.971,70                    
2011 - wymiana okien w pomieszczeniach biurowych na I piętrze - 3.874,20                                                             2012 - naprawa podestu pod schodami - 1.537,50                      
2013 - doraźne prace naprawcze dachu - 1.968,00                
2014 - doraźne prace naprawcze dachu - 3.813,00                                    </t>
  </si>
  <si>
    <t>gaśnice proszkowe (8szt) czujnik ruchu, alarm, okratowany, drzwi wejściowe  - 2 zamki - 1 gerda - kotłownia c.o - czujnik gazu</t>
  </si>
  <si>
    <t>gaśnica 1 szt., brama zamykana na kłódkę</t>
  </si>
  <si>
    <t>gaśnice proszkowe (8szt) czujnik ruchu, alarm, okratowany, drzwi wejściowe  - 2 zamki - 1 gerda - kotłownia c.o - czujnik gazu.</t>
  </si>
  <si>
    <t>gaśnice proszkowe (5szt), czujnik ruchu, alarm, pkratowany, drzwi wejściowe - 2 zamki - 1 gerda, kotłownia c.o. - czujnik gazu.</t>
  </si>
  <si>
    <t>gaśnice proszkowe (8szt), czujnik ruchu, alarm, okratowany, drzwi wejściowe - 2 zmaki -1 gerda, kotłownia c.o. - czujnik gazu.</t>
  </si>
  <si>
    <t>gaśnice</t>
  </si>
  <si>
    <t>ok. 1900</t>
  </si>
  <si>
    <t xml:space="preserve">obiekt B - biura        </t>
  </si>
  <si>
    <t xml:space="preserve">obiekt C - bira  </t>
  </si>
  <si>
    <t xml:space="preserve">Obiekt D - sala gimnastyczna </t>
  </si>
  <si>
    <t>Obiekt E - budynek gosp.</t>
  </si>
  <si>
    <t>Obiekt F - garaż</t>
  </si>
  <si>
    <t>w strefie zabytkowej</t>
  </si>
  <si>
    <t>suma ubezpieczenia</t>
  </si>
  <si>
    <t>rodzaj wartości</t>
  </si>
  <si>
    <t>odtworzeniowa</t>
  </si>
  <si>
    <t>księgowa brutto</t>
  </si>
  <si>
    <t>Płyta Amica PH 6121 FTS ceramiczna</t>
  </si>
  <si>
    <t>Odkurzacz Philips FC 8761/01</t>
  </si>
  <si>
    <t>Odkurzacz Zelmer Odyssey</t>
  </si>
  <si>
    <r>
      <t>Dom Dziecka nr 4 w Świebodzinie, ul. Jeziorowa 10B, 66-200 Świebodzin</t>
    </r>
    <r>
      <rPr>
        <b/>
        <sz val="10"/>
        <color indexed="10"/>
        <rFont val="Arial"/>
        <family val="2"/>
      </rPr>
      <t xml:space="preserve"> </t>
    </r>
  </si>
  <si>
    <t>8720Z</t>
  </si>
  <si>
    <t>8790Z, 8531</t>
  </si>
  <si>
    <t>Ciąg pieszo-jezdny z polbruku</t>
  </si>
  <si>
    <t>Komputer ( używany )</t>
  </si>
  <si>
    <t>Komputer Notebook ACER</t>
  </si>
  <si>
    <t>Zestaw nagłośnieniowy odtwarzacz</t>
  </si>
  <si>
    <t>Komputer ACTINA</t>
  </si>
  <si>
    <t>Xerox Work</t>
  </si>
  <si>
    <t>Podajnik dokumentów</t>
  </si>
  <si>
    <t>Laptop LENOVO IdeaPad</t>
  </si>
  <si>
    <t>Kopiarka  Bizhup</t>
  </si>
  <si>
    <t>Komputer Lenovo</t>
  </si>
  <si>
    <t>Projektor BenQ MS524, DLP, SVGA</t>
  </si>
  <si>
    <t>4World elektryczny ekran projekcyjny 140x140</t>
  </si>
  <si>
    <t>Ekran slim elektryczny 265x150 120``</t>
  </si>
  <si>
    <t>Ciśnieniomierz OMRON M2 z zasilaczem (mały)</t>
  </si>
  <si>
    <t>Ciśnieniomierz OMRON M2 z zasilaczem (duży)</t>
  </si>
  <si>
    <t>Termometr bezdotykowy SOHO TEMPERIES COMBO</t>
  </si>
  <si>
    <t>stołówka, imprezy szkolne o charakt. Sportowo interacyjnym</t>
  </si>
  <si>
    <t>Skład opału</t>
  </si>
  <si>
    <t>ul.Żaków 1 , 66-200 Świebodzin</t>
  </si>
  <si>
    <t>Sieć gazowa</t>
  </si>
  <si>
    <t>ul. Żaków 1, 66-200  Świebodzin</t>
  </si>
  <si>
    <t>Ogrodzenie z kamienia</t>
  </si>
  <si>
    <t>Kanalizacja sanitarna zewnętrzna</t>
  </si>
  <si>
    <t>Kanalizacja deszczowa zewnętrzna</t>
  </si>
  <si>
    <t>Sieć wodociągowa</t>
  </si>
  <si>
    <t>Komputer CT CELERON</t>
  </si>
  <si>
    <t>Monitor 17 SAMSUNG</t>
  </si>
  <si>
    <t>Komputer PEGAZ</t>
  </si>
  <si>
    <t>UPS - Power Walker UPS Line-Interactive 2200VA 2x230V PL, 2xIEC C13</t>
  </si>
  <si>
    <t>Router CISCO 1921 Security Bundle</t>
  </si>
  <si>
    <t>Cisco WAP121-E Access Point</t>
  </si>
  <si>
    <t>Cisco Catalyst 2960+2T/SFP LAN Life</t>
  </si>
  <si>
    <t>Value Patch panel 19" + netrack szafka 19"</t>
  </si>
  <si>
    <t>kserokopiarka KONICA Minolta C 253</t>
  </si>
  <si>
    <t>Laptop SAMSUNG RV511</t>
  </si>
  <si>
    <t>Laptop ASUS PRO ESSENTIAL PU301LA-RO181G</t>
  </si>
  <si>
    <t>Kamera cyfrowa SONY HDR-PJ620B</t>
  </si>
  <si>
    <t>serwer z urządzeniem UPS</t>
  </si>
  <si>
    <t>centrala telefoniczna</t>
  </si>
  <si>
    <t xml:space="preserve">Canon imageRUNNER ADVANCE </t>
  </si>
  <si>
    <t>urządzenia śledzące GPS</t>
  </si>
  <si>
    <t>urządzenie telefoniczne</t>
  </si>
  <si>
    <t>komputer DELL ze stacją dokującą</t>
  </si>
  <si>
    <t xml:space="preserve">Płyta Amica </t>
  </si>
  <si>
    <t>gaśnice 16 szt., hydranty 7 szt., czujniki alarmowe pozarowe, dymowe, termiczne i jonizujące wraz z centralką, kraty w oknach na piętrze, drzwi 6 szt. w tym 1 szt. drzwi automatyczne, zamki patentowe, dozór pracowniczy całodobowy</t>
  </si>
  <si>
    <t>gasnice - 4 szt, okratowane w połowie ilości /parter /, drzwi i bramy stalowe zamykane na kłódki, dozór pracowniczy całodobowy</t>
  </si>
  <si>
    <t>gasnice- 3szt,hydrant, kraty w oknach pomieszczeń biurowych na parterze,drzwi z zamkami patentowymi,kraty  przed drzwiami wejściowymi, dozór pracowniczy całodobowy</t>
  </si>
  <si>
    <t>laptop</t>
  </si>
  <si>
    <t>telewizor</t>
  </si>
  <si>
    <t>Monitoring wizyjny wewnątrz budynku</t>
  </si>
  <si>
    <t>Urządzenie wielofunkcyjne BROTHER DCP-L2500D</t>
  </si>
  <si>
    <t>Monitor LG Elektronics 19,5" 20MP47A-P LED IPS</t>
  </si>
  <si>
    <t>Komputer Lenovo ThinkCentre M83 SFF</t>
  </si>
  <si>
    <t>Komputer i5/8GB/WIN7</t>
  </si>
  <si>
    <t>Drukarka HP Laserjet Pro M402dne</t>
  </si>
  <si>
    <t>Niszczarka Wallner HC1601</t>
  </si>
  <si>
    <t>Projektor Benq</t>
  </si>
  <si>
    <t>komputer</t>
  </si>
  <si>
    <t>Router</t>
  </si>
  <si>
    <t>Drukarka  HP Laser color</t>
  </si>
  <si>
    <t>Drukarka OKI</t>
  </si>
  <si>
    <t>Komputer + Drukarka</t>
  </si>
  <si>
    <t>Telefon Panasonic (ZO-006-149-2015)</t>
  </si>
  <si>
    <t>Telewizor KM0255</t>
  </si>
  <si>
    <t>Kserokopiarka Toshiba e-Studio 256</t>
  </si>
  <si>
    <t>Drukarka 3D Makerbot</t>
  </si>
  <si>
    <t>Drukarka HP Color LaserJet Pro 400 M476 dn MFP</t>
  </si>
  <si>
    <t>Router Ubiguiti UniFi Access Point 2.4 GHz</t>
  </si>
  <si>
    <t>Projektor Optoma X305ST z uchwytem             2 szt.</t>
  </si>
  <si>
    <t>Telewizor LG 55LH6047 55``</t>
  </si>
  <si>
    <t>Drukarka HP Color LaserJet Professional CP5225dn</t>
  </si>
  <si>
    <t>Zestaw nagłaśniający Ibiza PORT 12 VHF-BT</t>
  </si>
  <si>
    <t>urządzenie do zarządzania obsługą klientów</t>
  </si>
  <si>
    <t>Switch</t>
  </si>
  <si>
    <t xml:space="preserve">nawigacja </t>
  </si>
  <si>
    <t>radiotelefon</t>
  </si>
  <si>
    <t>telefax</t>
  </si>
  <si>
    <t>Drukarka Epson</t>
  </si>
  <si>
    <t>Telewizor Technika</t>
  </si>
  <si>
    <t>8560z</t>
  </si>
  <si>
    <t>Jednostka centralna PC 16 st</t>
  </si>
  <si>
    <t>Monitor dotykowy 21,5"</t>
  </si>
  <si>
    <t>Komputer OPTIMUS E-sport GH110T</t>
  </si>
  <si>
    <t>Wieża PHILIPS MCM1350/12</t>
  </si>
  <si>
    <t>Telewizor MANTA 50LED5003</t>
  </si>
  <si>
    <t>Radioodtwarzacz PHILIPS AZ 1837-CD</t>
  </si>
  <si>
    <t>Telewizor MANTA 32LED3204</t>
  </si>
  <si>
    <t>stacjonarny</t>
  </si>
  <si>
    <t>przenośny</t>
  </si>
  <si>
    <t>monitoring</t>
  </si>
  <si>
    <t>Dane pojazdów/ pojazdów wolnobieżnych</t>
  </si>
  <si>
    <t>Marka</t>
  </si>
  <si>
    <t>Typ, model</t>
  </si>
  <si>
    <t>Nr podw./ nadw.</t>
  </si>
  <si>
    <t>Nr rej.</t>
  </si>
  <si>
    <t>Rodzaj pojazdu zgodnie z dowodem rejestracyjnym lub innymi dokumentami</t>
  </si>
  <si>
    <t>Poj.</t>
  </si>
  <si>
    <t>Rok prod.</t>
  </si>
  <si>
    <t>Data I rejestracji</t>
  </si>
  <si>
    <t>Ilość miejsc</t>
  </si>
  <si>
    <t>Ładowność</t>
  </si>
  <si>
    <t>Dopuszczalna masa całkowita</t>
  </si>
  <si>
    <t>Czy pojazd służy do nauki jazdy? (TAK/NIE)</t>
  </si>
  <si>
    <t>Zabezpieczenia przeciwkradzieżowe</t>
  </si>
  <si>
    <t>SU 2017-2018</t>
  </si>
  <si>
    <t>Wyposażenie dodatkowe**</t>
  </si>
  <si>
    <t>Okres ubezpieczenia OC i NW</t>
  </si>
  <si>
    <t>Okres ubezpieczenia AC i KR</t>
  </si>
  <si>
    <t>ASS</t>
  </si>
  <si>
    <t>rodzaj</t>
  </si>
  <si>
    <t>wartość</t>
  </si>
  <si>
    <t>Od</t>
  </si>
  <si>
    <t>Do</t>
  </si>
  <si>
    <t>Skoda</t>
  </si>
  <si>
    <t>OCTAVIA II Liftback</t>
  </si>
  <si>
    <t>TMBCS21Z862148703</t>
  </si>
  <si>
    <t>FSWT700</t>
  </si>
  <si>
    <t>osobowy</t>
  </si>
  <si>
    <t>02.09.2005</t>
  </si>
  <si>
    <t>immobiliser</t>
  </si>
  <si>
    <t>nawigacja satelitarna GPS</t>
  </si>
  <si>
    <t>Citroen</t>
  </si>
  <si>
    <t>BERLINGO</t>
  </si>
  <si>
    <t>VF7GINFUC93419594</t>
  </si>
  <si>
    <t>FSW98FC</t>
  </si>
  <si>
    <t>29.03.2007</t>
  </si>
  <si>
    <t>FIAT</t>
  </si>
  <si>
    <t>QUBO Dynamic</t>
  </si>
  <si>
    <t>ZFA22500000237228</t>
  </si>
  <si>
    <t>FSW22PP</t>
  </si>
  <si>
    <t>18.01.2012</t>
  </si>
  <si>
    <t>FORD</t>
  </si>
  <si>
    <t>TRANSIT DOUBLE CAB</t>
  </si>
  <si>
    <t>WF0NXXTTFNCT21124</t>
  </si>
  <si>
    <t>FSW22SW</t>
  </si>
  <si>
    <t>dostawczy</t>
  </si>
  <si>
    <t>18.04.2013</t>
  </si>
  <si>
    <t>Przyczepa ciężarowa-cysterna</t>
  </si>
  <si>
    <t>GUZ61</t>
  </si>
  <si>
    <t>GUZ070237</t>
  </si>
  <si>
    <t>FSW1U03</t>
  </si>
  <si>
    <t>przyczepa ciężarowa</t>
  </si>
  <si>
    <t>1.10.2007</t>
  </si>
  <si>
    <t xml:space="preserve">Renault </t>
  </si>
  <si>
    <t>Kangoo</t>
  </si>
  <si>
    <t>VF1KC0VEF25527900</t>
  </si>
  <si>
    <t>FSWAX77</t>
  </si>
  <si>
    <t>OSOBOWY</t>
  </si>
  <si>
    <t>19.11.2001</t>
  </si>
  <si>
    <t xml:space="preserve">Citroen </t>
  </si>
  <si>
    <t>BMB ZS Jumper CHDC 35+ L4 HDI 150</t>
  </si>
  <si>
    <t>VF7YDUMHU12A18115</t>
  </si>
  <si>
    <t>FSW70XU</t>
  </si>
  <si>
    <t>CIĘŻAROWY</t>
  </si>
  <si>
    <t>04.05.2016</t>
  </si>
  <si>
    <t>SEAT</t>
  </si>
  <si>
    <t>CORDOBA</t>
  </si>
  <si>
    <t>VSSZZZ6LZ9R002094</t>
  </si>
  <si>
    <t>FSW 16JL</t>
  </si>
  <si>
    <t>17.11.2008</t>
  </si>
  <si>
    <t>AUTOALARM</t>
  </si>
  <si>
    <t>SKODA</t>
  </si>
  <si>
    <t>FABIA</t>
  </si>
  <si>
    <t>TMBAA25J383049945</t>
  </si>
  <si>
    <t>FSW66GF</t>
  </si>
  <si>
    <t xml:space="preserve">sam osobowy </t>
  </si>
  <si>
    <t>28.09.2007r</t>
  </si>
  <si>
    <t>Alarm, blokada kierownicy</t>
  </si>
  <si>
    <t>Daewoo</t>
  </si>
  <si>
    <t>Lanos</t>
  </si>
  <si>
    <t>SUPTF696DYW120780</t>
  </si>
  <si>
    <t>FSWC212</t>
  </si>
  <si>
    <t>22.12.2000</t>
  </si>
  <si>
    <t>Volkswagen</t>
  </si>
  <si>
    <t>T5</t>
  </si>
  <si>
    <t>WV2ZZZ7HZ7X005564</t>
  </si>
  <si>
    <t>FSW30EK</t>
  </si>
  <si>
    <t>osobowy do przewożenia osób niepełnosprawnych</t>
  </si>
  <si>
    <t>19.10.2009</t>
  </si>
  <si>
    <t>alarm</t>
  </si>
  <si>
    <t>podjazd dla wózków inwalidzkich</t>
  </si>
  <si>
    <t>Ford</t>
  </si>
  <si>
    <t>Transit</t>
  </si>
  <si>
    <t>WF0VXXBDFV6L06579</t>
  </si>
  <si>
    <t>FSW70EK</t>
  </si>
  <si>
    <t>19.10.2006</t>
  </si>
  <si>
    <t>2800 kg</t>
  </si>
  <si>
    <t>dostosowany do przewozu osób</t>
  </si>
  <si>
    <t>8. Dom Pomocy Społeczenej w Toporowie</t>
  </si>
  <si>
    <t xml:space="preserve">Berlingo </t>
  </si>
  <si>
    <t xml:space="preserve">VF7MFKFXFWK204402 </t>
  </si>
  <si>
    <t>ZER 4335</t>
  </si>
  <si>
    <t>ciężarowy</t>
  </si>
  <si>
    <t>4+1</t>
  </si>
  <si>
    <t>655 kg</t>
  </si>
  <si>
    <t>900 kg</t>
  </si>
  <si>
    <t>Renault</t>
  </si>
  <si>
    <t>Master</t>
  </si>
  <si>
    <t>VF1FDBWH636501072</t>
  </si>
  <si>
    <t>FSW 90EK</t>
  </si>
  <si>
    <t>8+1</t>
  </si>
  <si>
    <t>T 5</t>
  </si>
  <si>
    <t>WV2ZZZ7HZ6X010395</t>
  </si>
  <si>
    <t>FSW 50 AP</t>
  </si>
  <si>
    <t>24.10.2005</t>
  </si>
  <si>
    <t>3000 kg.</t>
  </si>
  <si>
    <t>radio CB nawigacja</t>
  </si>
  <si>
    <t>1170,00 zł.</t>
  </si>
  <si>
    <t>19.10.2018</t>
  </si>
  <si>
    <t>Traffic 1,6</t>
  </si>
  <si>
    <t>VF1JL000857320109</t>
  </si>
  <si>
    <t>FSWAR01</t>
  </si>
  <si>
    <t>osobowy (przewóz osób niepełnosprawnych)</t>
  </si>
  <si>
    <t>22.03.2017</t>
  </si>
  <si>
    <t>FS LUBLIN 3314</t>
  </si>
  <si>
    <t>BUS</t>
  </si>
  <si>
    <t>SUL331412x0038944</t>
  </si>
  <si>
    <t>FSW 90EU</t>
  </si>
  <si>
    <t>VOLKSWAGEN</t>
  </si>
  <si>
    <t>T5 7HJS42-MIXT PRZEDNI MAN-5kg</t>
  </si>
  <si>
    <t>WVZ2ZZZ 7HZ6X010461</t>
  </si>
  <si>
    <t>FSW84AK</t>
  </si>
  <si>
    <t>26.09.2005</t>
  </si>
  <si>
    <t>930 kg</t>
  </si>
  <si>
    <t>4900 kg</t>
  </si>
  <si>
    <t>autoalarm,blokada kiewrownicy</t>
  </si>
  <si>
    <t>felgi aluminiowe</t>
  </si>
  <si>
    <t>TRANSPORTER</t>
  </si>
  <si>
    <t>WV2ZZZ7HZ7X009806</t>
  </si>
  <si>
    <t>FSW45EK</t>
  </si>
  <si>
    <t>20.10.2006</t>
  </si>
  <si>
    <t>3000 kg</t>
  </si>
  <si>
    <t>immobilaizer</t>
  </si>
  <si>
    <t>zestaw głosnomówiący</t>
  </si>
  <si>
    <t xml:space="preserve">Przyczepa samochodowa lekka </t>
  </si>
  <si>
    <t>ZGR5136</t>
  </si>
  <si>
    <t>przyczepka lekka</t>
  </si>
  <si>
    <t>05.03.2008</t>
  </si>
  <si>
    <t>300 kg</t>
  </si>
  <si>
    <t>486 kg</t>
  </si>
  <si>
    <t>więźba dachowao układzie jętkowym, dachówka ceramicznakarpiówka</t>
  </si>
  <si>
    <t>z kostki betonowej POLBRUK, krawężniki betonowe</t>
  </si>
  <si>
    <t>z paneli ocynkowanych, brama uchylna dwuskrzydłowa, furtki stalowe</t>
  </si>
  <si>
    <t>ogrodzenie-396 m, brama wymiary 4,50x1,52 m, furtki 1x1,50 m 2 kpl</t>
  </si>
  <si>
    <t>Więźba dachowa o układzie jętkowym, dachówka ceramiczna karpiówka</t>
  </si>
  <si>
    <t>konstrukcja drewniana, pokrycie z blachy trapezowej</t>
  </si>
  <si>
    <t>drewno + papa</t>
  </si>
  <si>
    <t>gaśnica proszkowa – 10 szt. hydrant wew.5 szt .sys.alarmowy p.poż,klapy oddymiające ,system przyzywowy</t>
  </si>
  <si>
    <t>gaśnice proszkowe – 5 szt,czujniki i system alarmowy p. poż. hydrant wew. 4 szt,system przyzywowy</t>
  </si>
  <si>
    <t>gaśnice proszkowe – 5 szt ,czujniki i system alarmowy p.poż., hydrant wew. szt 2 , system przyzywowy</t>
  </si>
  <si>
    <t>Toporów ul. Lipowa 17</t>
  </si>
  <si>
    <t xml:space="preserve"> </t>
  </si>
  <si>
    <t>gaśnica proszkowa 3 szt. Urządzenie alarmowe, kraty w oknach/piwnica,parter/ 2 drzwi 4 zamki w tym 1 antywłamaniowy, sygnalizacja dźwiękowa, agencja ochrony całodobowa</t>
  </si>
  <si>
    <t>papa asfaltowa, dachówka</t>
  </si>
  <si>
    <t xml:space="preserve">11. Powiatowy Zespół Szkół w Świebodzinie </t>
  </si>
  <si>
    <t>5 gaśnic</t>
  </si>
  <si>
    <t>4 gaśnice</t>
  </si>
  <si>
    <t>1 gaśnica</t>
  </si>
  <si>
    <t>66-200 Świebodzin,                                      ul. Zachodnia 76a</t>
  </si>
  <si>
    <t>3-poddasze użytkowe</t>
  </si>
  <si>
    <t>66-200 Świebodzin,                                                      ul. Wojska Polskiego 6</t>
  </si>
  <si>
    <t>monitoring,alarm dźwiękowy przekazywany do agencji ochrony, budynek jest pod nadzorem agencji ochrony, kraty w oknach w większości okien na parterze, drzwi do budynku - 4 szt., gaśnice proszkowe - 18 szt.  Gaśnice do gaszenia tłuszczu i oleju - 1 szt. hydrant - 1 szt.</t>
  </si>
  <si>
    <t>płyty żelbetowe,  prefabrykowane</t>
  </si>
  <si>
    <t>nad częścią parterową stropodach z elementów prefabrykowanych, nad III piętrem- dach wentylowany. Pokrycie dachu- papa asfaltowa</t>
  </si>
  <si>
    <t>4 km</t>
  </si>
  <si>
    <t>Budynek po remoncie. Dostosowano go do potrzeb szkoły dzieląc wiele pomieszczeń. Wymieniono instalację gazową, elektryczną. Wymieniono okna. Remont łazienek. Pomalowana pomieszczenia i korytarze - 2013 rok</t>
  </si>
  <si>
    <t>dostasteczna</t>
  </si>
  <si>
    <t>część cztero i jednokondygnacyjna</t>
  </si>
  <si>
    <t>tak-dla niepełnospraw -nych do I piętra</t>
  </si>
  <si>
    <t>gaśnice proszkowe- 12 szt. Gaśnice do gaszenia tłuszczy i oleju- szt. 2, dzwonek przeciwpożarowy włączany przez pracowników na wypadek pożaru, drzwi do budynku - szt. 3, kraty w oknach na parterze w niektórych pomieszczeniach, alarm dźwiękowy</t>
  </si>
  <si>
    <t>piwniczne i fundamentowe- z betonu. W części hotelowej ściany nośne z prefabrykowanych bloków kanałowych, mury w części stołówkowej z cegły pełnej ceramicznej</t>
  </si>
  <si>
    <t>W części hotelowej z prefabrykowanych płyt kanałowych, w części stołówkowej nad parterem z płyt kanałowych, a nad piwnicami strop z systemu Ackermana</t>
  </si>
  <si>
    <t>nad III piętrem - dach wentylowany. Pokrycie dachu- papa asfaltowa</t>
  </si>
  <si>
    <t>2 km</t>
  </si>
  <si>
    <t>Bieżące remonty w celu poprawy warunków pobytu dzieci. Remont i modernizacja kotłowni - 2015 rok.</t>
  </si>
  <si>
    <t xml:space="preserve"> dobra</t>
  </si>
  <si>
    <t>boisko szkolne wraz z bieżnią i ogrodzeniem z siatki / piłkołap/</t>
  </si>
  <si>
    <t>alarm przeciwpożarowy, okratowane okna pomieszczeń biurowych schroniska, gaśnice proszkowe 15 szt., wąż hydrantoey2 szt., hydrant z wężem półsztywnym 1 szt., całogobowy dozór (od poniedziałku do piątku) nocny dyżur 9w sobotę i w niedzielę), monitoring 4 kamery wewnątrz budynku i 4 kamery na zewnątrz</t>
  </si>
  <si>
    <t>zamki w drzwiach</t>
  </si>
  <si>
    <t>c) kraty w drzwiach (, II piętro - gabinet informatyki) oraz gab.inf.drzwi antywłamaniowe podwójne</t>
  </si>
  <si>
    <t>e)monitoring</t>
  </si>
  <si>
    <t>nad piwnicą ceramiczny odcinkowy, klatka schodowa, pomieszczenia przyległe do klatki. Na lewo i prawo długość biegu - ceramiczne typu kleina, nad pozostałą częścią stropy drewniane.</t>
  </si>
  <si>
    <t>Konstrukcja drewniana płatwiowo-kleszczowa z zastrzałami, pokrycie dachówka ceramiczna karpiówka</t>
  </si>
  <si>
    <t>1999-remont kotłowni 44.721,00 zł; 2003- wymiana częściowa instalacji elektrycznej (piwnica) -1.136,00 zł; 2003 -renowacja drzwi wejściowych oraz wymiana drzwi bocznych - 15.562,64 zł</t>
  </si>
  <si>
    <t>Nad piwnicą stalowo-ceramiczny łukowy, pozostałe konstrukcji drewnianej</t>
  </si>
  <si>
    <t>Wieźba drewniana, pokrycie dachówka ceramiczna</t>
  </si>
  <si>
    <t>2003- kompleksowy remont budynku wraz ze zmianą instalacji c.o.                  2010 - remont elewacji, izolacja pozioma i pionowa - 250.067,26 zł</t>
  </si>
  <si>
    <t>Nad piwnicą ceramiczny łukowy, pozostałe konstrukcji drewnianej</t>
  </si>
  <si>
    <t>dwuspadowy; wieźba drewniana, pokrycie dachu papą</t>
  </si>
  <si>
    <t>2000 - remont kotłowni - 54.660,98; 2003 - remont pomieszczeń poddasza - 14.063,26 zł; przystosowanie poddasza - 167.558,00 zł; wymiana okien - 800,00 zł</t>
  </si>
  <si>
    <t>2+poddasze użytkowe</t>
  </si>
  <si>
    <t>ul. Okrężna 3, 66-200 Świebodzin</t>
  </si>
  <si>
    <t>Chodnik w Niesulicach</t>
  </si>
  <si>
    <t>x</t>
  </si>
  <si>
    <t>CAOPOW</t>
  </si>
  <si>
    <t>26.09.2018</t>
  </si>
  <si>
    <t>25.09.2021</t>
  </si>
  <si>
    <t>25.10.2018</t>
  </si>
  <si>
    <t>24.10.2021</t>
  </si>
  <si>
    <t>Rok</t>
  </si>
  <si>
    <t>Liczba szkód</t>
  </si>
  <si>
    <t>Suma wypłaconych przez Ubezpieczyciela (zakład ubezpieczeń) odszkodowań</t>
  </si>
  <si>
    <t>Tabela nr 7</t>
  </si>
  <si>
    <t>Wykaz maszyn i urządzeń do ubezpieczenia od awarii</t>
  </si>
  <si>
    <t>L.P.</t>
  </si>
  <si>
    <t>Nazwa maszyny (urządzenia)</t>
  </si>
  <si>
    <t>Numer seryjny</t>
  </si>
  <si>
    <t>Moc, wydajność, cinienie</t>
  </si>
  <si>
    <t>Rok produkcji</t>
  </si>
  <si>
    <t>Producent</t>
  </si>
  <si>
    <t>Suma ubezpieczenia (wartość odtworzeniowa)</t>
  </si>
  <si>
    <t xml:space="preserve">opis zabezpieczeń przed awarią (dodatkowe do wymaganych przepisami lub zaleceniami producenta)                 </t>
  </si>
  <si>
    <t>Czy maszyna (urządzenie) jest eksploatowana pod ziemią? (TAK/NIE)</t>
  </si>
  <si>
    <t>Miejsce ubezpieczenia (adres)</t>
  </si>
  <si>
    <t>VICTRIX 26 2L</t>
  </si>
  <si>
    <t>max. c.o. ( mbar/kW) 3,79 max. c.w.u. ( mbar/kW)4,60</t>
  </si>
  <si>
    <t>Immergas</t>
  </si>
  <si>
    <t>Słoneczna 46; 66-200 Świebodzin</t>
  </si>
  <si>
    <t>Płyta Whirlpool ACM 756 NE</t>
  </si>
  <si>
    <t>Słoneczna 48; 66-200 Świebodzin</t>
  </si>
  <si>
    <t>DD1</t>
  </si>
  <si>
    <t>DD2</t>
  </si>
  <si>
    <t>DD3</t>
  </si>
  <si>
    <t>05.03.2019</t>
  </si>
  <si>
    <t>04.04.2022</t>
  </si>
  <si>
    <t>18.10.2018</t>
  </si>
  <si>
    <t>17.10.2021</t>
  </si>
  <si>
    <t>DPS Jordanowo</t>
  </si>
  <si>
    <t>Dom Pomocy Społecznej, ul. Lipowa 17, 66-233 Toporów</t>
  </si>
  <si>
    <t>centrala p.poż.</t>
  </si>
  <si>
    <t>system przyzywowy</t>
  </si>
  <si>
    <t>05.10.2018</t>
  </si>
  <si>
    <t>04.10.2021</t>
  </si>
  <si>
    <t>23.10.2018</t>
  </si>
  <si>
    <t>22.10.2021</t>
  </si>
  <si>
    <t>Urządzenie wielofunkcyjne BROTHER</t>
  </si>
  <si>
    <t>Projektor ASUS</t>
  </si>
  <si>
    <t>Aparat GPS RICOH</t>
  </si>
  <si>
    <t>17.11.2018</t>
  </si>
  <si>
    <t>16.11.2021</t>
  </si>
  <si>
    <t>zestaw  firewell</t>
  </si>
  <si>
    <t>kopiarka</t>
  </si>
  <si>
    <t>Powiatowy Zespół Szkół, ul. Zachodnia 76a, 66-200 Świebodzin</t>
  </si>
  <si>
    <t>Apple iMAC 12 A/PC-AIO 1/OSX/i5-2400S</t>
  </si>
  <si>
    <t>Apple iMAC 14 A/PC-AIO 1/OSX/i5-4570R</t>
  </si>
  <si>
    <t>Apple iMAC 13 A/PC-AIO 1/OSX/i5-3330S</t>
  </si>
  <si>
    <t>Waga osobowa WPT 60/1500 W z legalizacją</t>
  </si>
  <si>
    <t>Zestaw komp. Actina Prime IM i3-7100              37 szt.</t>
  </si>
  <si>
    <r>
      <t xml:space="preserve">Urządzenie wielofunkcyjne Brother </t>
    </r>
    <r>
      <rPr>
        <sz val="9"/>
        <rFont val="Arial"/>
        <family val="2"/>
      </rPr>
      <t>MFCL8690CDWYJ1</t>
    </r>
  </si>
  <si>
    <t>Zestaw multimedialny (MyBoard Silver 70`` DTO-i64 Ceramic + Optoma EH319USTi)</t>
  </si>
  <si>
    <t>Kasa fiskalna z oprogr. Kelnerskim Novitus Next</t>
  </si>
  <si>
    <t>Zestaw multimedialny (Esprit MT Pro + Epson EB-520)</t>
  </si>
  <si>
    <t>Telefon Panasonic KX -T7730                    2 szt.</t>
  </si>
  <si>
    <t>Urządzenie wielofunkcyjne Brother MFCL5750DW  4 szt</t>
  </si>
  <si>
    <t>Kasa fiskalna Novitus Sento E                  6 szt</t>
  </si>
  <si>
    <t>Kasa fiskalna Novitus Mała Plus               2 szt</t>
  </si>
  <si>
    <t>Radiomagnetofon PHILIPS AZ787/12                   2 szt.</t>
  </si>
  <si>
    <t>Czytnik kodów kreskowych QSLite USB             6 szt</t>
  </si>
  <si>
    <t>Waga elektroniczna DiGi DS.-700 PR                 6 szt.</t>
  </si>
  <si>
    <t xml:space="preserve">11. Powiatowy Zespół Szkół </t>
  </si>
  <si>
    <t>11.08.2018</t>
  </si>
  <si>
    <t>10.08.2021</t>
  </si>
  <si>
    <t>Komputer CT Celeron</t>
  </si>
  <si>
    <t>Monitor Samsung</t>
  </si>
  <si>
    <t>Telewizor Samsung - szt. 2 x 2299,00</t>
  </si>
  <si>
    <t>zestaw komputerowy</t>
  </si>
  <si>
    <t>Komputer Actina Prime z oprogramowaniem i monitorem AOC 24 - szt. 4 x 3765</t>
  </si>
  <si>
    <t>Drukarka laserowa ze skanerem i kopiarką Brother- szt. 4 x 424,00</t>
  </si>
  <si>
    <t>Tablica multimedialna Espirt z oprogramowaniem, rzutnikiem Vivitek i programem antywirusowym</t>
  </si>
  <si>
    <t>Telewizor Thompson</t>
  </si>
  <si>
    <t>Tablica interaktywna Mentor</t>
  </si>
  <si>
    <t>Interaktywna kolumna wodna</t>
  </si>
  <si>
    <t>Zestaw światłowodów z generatorem</t>
  </si>
  <si>
    <t>Nakładka do kolumny wodnej</t>
  </si>
  <si>
    <t>Tor świetlno-dźwiękowy</t>
  </si>
  <si>
    <t>Komputer  ASUS</t>
  </si>
  <si>
    <t>Laptop z oprogramowaniem Dell V 3568</t>
  </si>
  <si>
    <t>Projektor multimedialny View Sonic</t>
  </si>
  <si>
    <t>66-200 Świebodzin ul. Żaków 1</t>
  </si>
  <si>
    <t>SOSW</t>
  </si>
  <si>
    <t>22.03.2019</t>
  </si>
  <si>
    <t>Platforma schodowa</t>
  </si>
  <si>
    <t>N3029000234</t>
  </si>
  <si>
    <t>2013 rok</t>
  </si>
  <si>
    <t>Vimec S.p.a. Via Parri 7 Luzzara Włochy</t>
  </si>
  <si>
    <t>ogranicznik prędkości typu mechanicznego, wyłącznik krańcowy, zabezpieczenie przed wyjechaniem z toru,  czujniki kolizji z przeszkodą</t>
  </si>
  <si>
    <t>Kocioł jednofunkcyjny              DE DIETRICH typ MCA 65</t>
  </si>
  <si>
    <t>ciśnienie - do 4 bar, moc - 62 KW</t>
  </si>
  <si>
    <t>2015 rok</t>
  </si>
  <si>
    <t>DE DIETRICH</t>
  </si>
  <si>
    <t>Kotłownia posiada system zabezpieczenia gazu GAZEX2.Kotłownia i urządzenia posiadają zabezpieczenia w zawory bezpieczeństwa oraz naczynia przeponowe, czujniki.,</t>
  </si>
  <si>
    <t>Kocioł znajduje się w piwnicy. Piwnica jest doświetlona oknami.</t>
  </si>
  <si>
    <t>66-200 Świebodzin ul. Sobieskiego 29</t>
  </si>
  <si>
    <t>Kocioł jednofunkcyjny               DE DIETRICH typ MCA 65</t>
  </si>
  <si>
    <t>66-200 Świebodzin ul. Sobieskiego 19</t>
  </si>
  <si>
    <t>66-200 Świebodzin, ul. Wojska Polskiego 6. Budynek jest własnością Powiatowego Zespołu Szkół w Świebodzinie, w którym użytkujemy pomieszczenie warsztatowe do praktycznej nauki zawodu.</t>
  </si>
  <si>
    <t>gaśnice proszkowe - szt. 2, monitoring zewnętrzny, krata w oknie od strony ulicy</t>
  </si>
  <si>
    <t xml:space="preserve">Rejestrator HIKVISION </t>
  </si>
  <si>
    <t>drukarka kodów kreskowych</t>
  </si>
  <si>
    <t>czytnik kodów kreskowych</t>
  </si>
  <si>
    <t>serwer Dell</t>
  </si>
  <si>
    <t xml:space="preserve">fax PANASONIC </t>
  </si>
  <si>
    <t>Tablica Okulistyczna OKO</t>
  </si>
  <si>
    <t>Ciśnieniomierz OMRON HBP1100</t>
  </si>
  <si>
    <t>Laptop ASUS UX360CA</t>
  </si>
  <si>
    <r>
      <t xml:space="preserve">1. Wykaz sprzętu elektronicznego </t>
    </r>
    <r>
      <rPr>
        <b/>
        <i/>
        <u val="single"/>
        <sz val="11"/>
        <rFont val="Arial"/>
        <family val="2"/>
      </rPr>
      <t>stacjonarnego</t>
    </r>
    <r>
      <rPr>
        <b/>
        <i/>
        <sz val="11"/>
        <rFont val="Arial"/>
        <family val="2"/>
      </rPr>
      <t xml:space="preserve"> </t>
    </r>
  </si>
  <si>
    <r>
      <t xml:space="preserve">2. Wykaz sprzętu elektronicznego </t>
    </r>
    <r>
      <rPr>
        <b/>
        <i/>
        <u val="single"/>
        <sz val="11"/>
        <rFont val="Arial"/>
        <family val="2"/>
      </rPr>
      <t>przenośnego</t>
    </r>
    <r>
      <rPr>
        <b/>
        <i/>
        <sz val="11"/>
        <rFont val="Arial"/>
        <family val="2"/>
      </rPr>
      <t xml:space="preserve"> </t>
    </r>
  </si>
  <si>
    <t xml:space="preserve">3. Wykaz monitoringu wizyjnego - system kamer itp. </t>
  </si>
  <si>
    <t xml:space="preserve">nazwa środka trwałego </t>
  </si>
  <si>
    <t>Tabela nr 5 - Wykaz maszyn - Powiat Świebodziński</t>
  </si>
  <si>
    <t>Tabela nr 4 - Wykaz pojazdów/pojazdów wolnobieżnych - Powiat Świebodziński</t>
  </si>
  <si>
    <t>Tabela nr 3 - Środki trwałe - Powiat Świebodziński</t>
  </si>
  <si>
    <t>Tabela nr 2 - Wykaz sprzętu elektronicznego -
Powiat Świebodziński</t>
  </si>
  <si>
    <t>Tabela nr 1 - Wykaz budynków i budowli - Powiat Świebodziński</t>
  </si>
  <si>
    <t>DANE PODSTAWOWE - POWIAT ŚWIEBODZIŃSKI</t>
  </si>
  <si>
    <t>TABELA NR 6 - INFORMACJA O SZKODOWOŚCI - POWIAT ŚWIEBODZIŃSKI</t>
  </si>
  <si>
    <t>TABELA NR 7 - WYKAZ  LOKALIZACJI, W KTÓRYCH PROWADZONA JEST DZIAŁALNOŚĆ ORAZ LOKALIZACJI, GDZIE ZNAJDUJE SIĘ MIENIE NALEŻĄCE UBEZPIECZONEGO/UBEZPIECZAJĄCEGO</t>
  </si>
  <si>
    <t xml:space="preserve">                        Obiekt B- murowany z cegły,                            Obiekt C- murowany z cegły,                           Obiekt D- murowany,                             Obiekt E- murowany z cegły,                     Obiekt F- murowany z cegły</t>
  </si>
  <si>
    <t xml:space="preserve">                           Obiekt B- kryty papą na deskowaniu                           Obiekt C- kryty papą na deskowaniu                             Obiekt D- kryty papą                 Obiekt E- kryty papą na deskowaniu                           Obiekt F- kryty papą na deskowaniu</t>
  </si>
  <si>
    <t xml:space="preserve">       Obiekt B- 124,70           Obiekt C- 242,45             Obiekt D- 203,69                Obiekt E- 14,79         Obiekt F- 17,11 Powierzchnia ogólna</t>
  </si>
  <si>
    <t xml:space="preserve">        Obiekt B- 2           Obiekt C- 2          Obiekt D- 1           Obiekt E- 1          Obiekt F- 1</t>
  </si>
  <si>
    <t xml:space="preserve">     Obiekt B- tak        Obiekt C- tak        Obiekt D- nie        Obiekt E- nie         Obiekt F- nie</t>
  </si>
  <si>
    <t>1660,3 m ²</t>
  </si>
  <si>
    <t>3622 m ²</t>
  </si>
  <si>
    <t>droga wewnętrzna-846 m², krawężniki betonowe-264 m, parking dla samochodów osobowych-230 m², ciągi pieszych-232 m²</t>
  </si>
  <si>
    <t>pojemność zbiornika 165 m³, ogrodzenie 59 m</t>
  </si>
  <si>
    <r>
      <t>-remont piwnicy 17.822,56 ( 2009 r)</t>
    </r>
    <r>
      <rPr>
        <sz val="10"/>
        <color indexed="8"/>
        <rFont val="Arial"/>
        <family val="2"/>
      </rPr>
      <t xml:space="preserve">              - wymiana okien 77.639,-  (2008 r)              -remont łazienek 26.300,- (2007 r)               -modernizacja dźwigu 159.792,80 (2007)      -remont dachu 266146,50 ( 2007 r )             -wymiana okien 9.000 ( 2006 )                    -wymiana drzwi  13.065 ( 2004 )                   - nadbudowa tarasu 78.501,07 ( 2003 )         -remont instalacji wodno- kanalizacyjnej         33.493,32 ( 2002 )                                           - remont pomieszczeń  magazynowych ,       korytarza , węzła sanitarnego ,pokoju mieszkalnego  25.941,33 ( 2014 r )              -osuszanie budynku  8.678,91 ( 2014 r )       -remont wieży  6.652,- ( 2005 r.)                  -remont łazienki 28.761,14 ( 2002 r.)       -wymiana stolarki okiennej 9.342 (2015r)       -montaż instalacji elektrycznej 9.996,48 ( 2016 r)                                                           -remont łazienki 8.525,64 ( 2016 r)                 -wymiana stolarki okiennej 9.007,20 (2016 r)                                                            -remont łazienki 17.256,24 ( 2017 r)</t>
    </r>
  </si>
  <si>
    <t>TAK - rozszerzony</t>
  </si>
  <si>
    <t>PCPR</t>
  </si>
  <si>
    <t>DD4</t>
  </si>
  <si>
    <t>TAK - pełny</t>
  </si>
  <si>
    <t>02.09.2018</t>
  </si>
  <si>
    <t>01.09.2021</t>
  </si>
  <si>
    <t>29.03.2019</t>
  </si>
  <si>
    <t>28.03.2022</t>
  </si>
  <si>
    <t>18.01.2019</t>
  </si>
  <si>
    <t>17.01.2022</t>
  </si>
  <si>
    <t>08.04.2019</t>
  </si>
  <si>
    <t>07.04.2022</t>
  </si>
  <si>
    <t>01.10.2018</t>
  </si>
  <si>
    <t>30.09.2021</t>
  </si>
  <si>
    <t>01.03.2019</t>
  </si>
  <si>
    <t>28.02.2022</t>
  </si>
  <si>
    <t>04.05.2019</t>
  </si>
  <si>
    <t>03.05.2022</t>
  </si>
  <si>
    <t>Wartość mienia wykazanego poniżej na szarym tle (poza obszerem wydruku) została już ujęta w wartościach w tabeli powyżej</t>
  </si>
  <si>
    <t>AC</t>
  </si>
  <si>
    <t>Kradzież</t>
  </si>
  <si>
    <t>OC dróg</t>
  </si>
  <si>
    <t>Mienie od ognia i innych zdarzeń</t>
  </si>
  <si>
    <t>Elektronika</t>
  </si>
  <si>
    <t>OC komunikacyjne</t>
  </si>
  <si>
    <t>Szyby</t>
  </si>
  <si>
    <t>OC ogólne</t>
  </si>
  <si>
    <t>UBEZPIECZENIA MAJĄTKOWE</t>
  </si>
  <si>
    <t>UBEZPIECZENIA KOMUNIKACYJNE</t>
  </si>
  <si>
    <t>Informacja o wypłaconych odszkodowaniach za szkody, które wydarzyły się w okresie ostatnich 36 miesięcy (01.04.2015-26.03.2018)</t>
  </si>
  <si>
    <t>2018.09.28</t>
  </si>
  <si>
    <t>2021.09.27</t>
  </si>
  <si>
    <t>28.12.2018</t>
  </si>
  <si>
    <t>27.12.2021</t>
  </si>
  <si>
    <t>2018.10.19</t>
  </si>
  <si>
    <t>2021.10.18</t>
  </si>
  <si>
    <t>18.10.2021</t>
  </si>
  <si>
    <t>21.03.2022</t>
  </si>
  <si>
    <t>Rezerwy</t>
  </si>
  <si>
    <t>Ryzyko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</si>
</sst>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\ #,##0.00&quot; zł &quot;;\-#,##0.00&quot; zł &quot;;&quot; -&quot;#&quot; zł &quot;;@\ "/>
    <numFmt numFmtId="170" formatCode="_-* #,##0.00&quot; zł&quot;_-;\-* #,##0.00&quot; zł&quot;_-;_-* \-??&quot; zł&quot;_-;_-@_-"/>
    <numFmt numFmtId="171" formatCode="#,##0.00&quot; zł &quot;;\-#,##0.00&quot; zł &quot;;&quot; -&quot;#&quot; zł &quot;;@\ "/>
    <numFmt numFmtId="172" formatCode="yy/mm/dd"/>
    <numFmt numFmtId="173" formatCode="yy/mm/dd;@"/>
    <numFmt numFmtId="174" formatCode="#,##0.00&quot; zł&quot;"/>
    <numFmt numFmtId="175" formatCode="d/mm/yyyy"/>
    <numFmt numFmtId="176" formatCode="#,##0.00\ [$zł-415];[Red]\-#,##0.00\ [$zł-415]"/>
    <numFmt numFmtId="177" formatCode="dd/mm/yyyy"/>
    <numFmt numFmtId="178" formatCode="[$-415]dddd\,\ d\ mmmm\ yyyy"/>
    <numFmt numFmtId="179" formatCode="[$-F400]h:mm:ss\ AM/PM"/>
  </numFmts>
  <fonts count="6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i/>
      <sz val="10"/>
      <color indexed="6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Czcionka tekstu podstawowego"/>
      <family val="0"/>
    </font>
    <font>
      <b/>
      <i/>
      <sz val="14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i/>
      <sz val="8"/>
      <name val="Arial"/>
      <family val="2"/>
    </font>
    <font>
      <b/>
      <sz val="10"/>
      <color indexed="8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4" fontId="0" fillId="0" borderId="14" xfId="0" applyNumberForma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0" fillId="0" borderId="0" xfId="56" applyAlignment="1">
      <alignment vertical="center"/>
      <protection/>
    </xf>
    <xf numFmtId="0" fontId="0" fillId="0" borderId="0" xfId="56">
      <alignment/>
      <protection/>
    </xf>
    <xf numFmtId="0" fontId="0" fillId="0" borderId="0" xfId="56" applyAlignment="1">
      <alignment horizontal="center"/>
      <protection/>
    </xf>
    <xf numFmtId="0" fontId="4" fillId="0" borderId="0" xfId="56" applyFont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/>
    </xf>
    <xf numFmtId="0" fontId="15" fillId="0" borderId="10" xfId="0" applyFont="1" applyBorder="1" applyAlignment="1">
      <alignment horizontal="left" wrapText="1"/>
    </xf>
    <xf numFmtId="4" fontId="1" fillId="0" borderId="14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43" fontId="1" fillId="0" borderId="14" xfId="42" applyFont="1" applyFill="1" applyBorder="1" applyAlignment="1">
      <alignment vertical="center"/>
    </xf>
    <xf numFmtId="0" fontId="0" fillId="34" borderId="0" xfId="0" applyFont="1" applyFill="1" applyAlignment="1">
      <alignment/>
    </xf>
    <xf numFmtId="168" fontId="5" fillId="0" borderId="0" xfId="0" applyNumberFormat="1" applyFont="1" applyFill="1" applyAlignment="1">
      <alignment horizontal="center" vertical="center"/>
    </xf>
    <xf numFmtId="168" fontId="0" fillId="0" borderId="0" xfId="0" applyNumberFormat="1" applyFont="1" applyFill="1" applyAlignment="1">
      <alignment horizontal="center" vertical="center"/>
    </xf>
    <xf numFmtId="168" fontId="0" fillId="0" borderId="10" xfId="0" applyNumberFormat="1" applyFont="1" applyFill="1" applyBorder="1" applyAlignment="1">
      <alignment horizontal="center" vertical="center"/>
    </xf>
    <xf numFmtId="168" fontId="15" fillId="0" borderId="10" xfId="0" applyNumberFormat="1" applyFont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168" fontId="0" fillId="0" borderId="0" xfId="0" applyNumberFormat="1" applyFill="1" applyAlignment="1">
      <alignment vertical="center"/>
    </xf>
    <xf numFmtId="0" fontId="0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168" fontId="4" fillId="0" borderId="0" xfId="56" applyNumberFormat="1" applyFont="1">
      <alignment/>
      <protection/>
    </xf>
    <xf numFmtId="168" fontId="0" fillId="0" borderId="0" xfId="56" applyNumberFormat="1">
      <alignment/>
      <protection/>
    </xf>
    <xf numFmtId="0" fontId="0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textRotation="90"/>
    </xf>
    <xf numFmtId="0" fontId="0" fillId="35" borderId="10" xfId="0" applyFont="1" applyFill="1" applyBorder="1" applyAlignment="1">
      <alignment vertical="center" wrapText="1"/>
    </xf>
    <xf numFmtId="0" fontId="0" fillId="35" borderId="0" xfId="0" applyFont="1" applyFill="1" applyAlignment="1">
      <alignment/>
    </xf>
    <xf numFmtId="1" fontId="0" fillId="35" borderId="10" xfId="0" applyNumberFormat="1" applyFont="1" applyFill="1" applyBorder="1" applyAlignment="1">
      <alignment horizontal="center" vertical="center" wrapText="1"/>
    </xf>
    <xf numFmtId="168" fontId="0" fillId="35" borderId="10" xfId="0" applyNumberFormat="1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55" applyFont="1" applyFill="1" applyBorder="1" applyAlignment="1">
      <alignment horizontal="center" vertical="center"/>
      <protection/>
    </xf>
    <xf numFmtId="170" fontId="0" fillId="0" borderId="10" xfId="55" applyNumberFormat="1" applyFont="1" applyBorder="1" applyAlignment="1">
      <alignment horizontal="right" vertical="center" wrapText="1"/>
      <protection/>
    </xf>
    <xf numFmtId="44" fontId="0" fillId="0" borderId="10" xfId="68" applyFont="1" applyBorder="1" applyAlignment="1">
      <alignment vertical="center"/>
    </xf>
    <xf numFmtId="44" fontId="22" fillId="0" borderId="10" xfId="57" applyNumberFormat="1" applyFont="1" applyFill="1" applyBorder="1" applyAlignment="1">
      <alignment horizontal="right" vertical="center" wrapText="1"/>
      <protection/>
    </xf>
    <xf numFmtId="0" fontId="0" fillId="0" borderId="10" xfId="68" applyNumberFormat="1" applyFont="1" applyFill="1" applyBorder="1" applyAlignment="1">
      <alignment vertical="center"/>
    </xf>
    <xf numFmtId="0" fontId="0" fillId="0" borderId="10" xfId="55" applyFont="1" applyFill="1" applyBorder="1" applyAlignment="1">
      <alignment horizontal="left" vertical="center"/>
      <protection/>
    </xf>
    <xf numFmtId="171" fontId="0" fillId="0" borderId="10" xfId="55" applyNumberFormat="1" applyFont="1" applyFill="1" applyBorder="1" applyAlignment="1">
      <alignment horizontal="right" vertical="center" wrapText="1"/>
      <protection/>
    </xf>
    <xf numFmtId="44" fontId="0" fillId="0" borderId="10" xfId="68" applyFont="1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0" fontId="0" fillId="35" borderId="0" xfId="0" applyFill="1" applyAlignment="1">
      <alignment vertical="center"/>
    </xf>
    <xf numFmtId="4" fontId="0" fillId="34" borderId="10" xfId="0" applyNumberFormat="1" applyFill="1" applyBorder="1" applyAlignment="1">
      <alignment vertical="center"/>
    </xf>
    <xf numFmtId="168" fontId="1" fillId="34" borderId="1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0" fillId="34" borderId="16" xfId="0" applyFont="1" applyFill="1" applyBorder="1" applyAlignment="1">
      <alignment vertical="center" wrapText="1"/>
    </xf>
    <xf numFmtId="1" fontId="0" fillId="34" borderId="16" xfId="0" applyNumberFormat="1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vertical="center" wrapText="1"/>
    </xf>
    <xf numFmtId="0" fontId="0" fillId="34" borderId="18" xfId="0" applyFont="1" applyFill="1" applyBorder="1" applyAlignment="1">
      <alignment horizontal="center" vertical="center" wrapText="1"/>
    </xf>
    <xf numFmtId="1" fontId="0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" fontId="0" fillId="34" borderId="14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4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168" fontId="1" fillId="34" borderId="10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center"/>
    </xf>
    <xf numFmtId="0" fontId="0" fillId="34" borderId="18" xfId="0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2" fontId="0" fillId="34" borderId="0" xfId="0" applyNumberFormat="1" applyFont="1" applyFill="1" applyBorder="1" applyAlignment="1">
      <alignment vertical="center" wrapText="1"/>
    </xf>
    <xf numFmtId="2" fontId="1" fillId="34" borderId="0" xfId="0" applyNumberFormat="1" applyFont="1" applyFill="1" applyBorder="1" applyAlignment="1">
      <alignment vertical="center" wrapText="1"/>
    </xf>
    <xf numFmtId="0" fontId="0" fillId="34" borderId="18" xfId="0" applyFont="1" applyFill="1" applyBorder="1" applyAlignment="1">
      <alignment vertical="center" wrapText="1"/>
    </xf>
    <xf numFmtId="0" fontId="0" fillId="34" borderId="0" xfId="0" applyFill="1" applyAlignment="1">
      <alignment vertical="center"/>
    </xf>
    <xf numFmtId="0" fontId="0" fillId="34" borderId="19" xfId="0" applyFill="1" applyBorder="1" applyAlignment="1">
      <alignment vertical="center"/>
    </xf>
    <xf numFmtId="168" fontId="0" fillId="34" borderId="0" xfId="0" applyNumberFormat="1" applyFill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35" borderId="10" xfId="0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4" fontId="9" fillId="0" borderId="18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4" fontId="9" fillId="34" borderId="18" xfId="0" applyNumberFormat="1" applyFont="1" applyFill="1" applyBorder="1" applyAlignment="1">
      <alignment vertical="center" wrapText="1"/>
    </xf>
    <xf numFmtId="0" fontId="0" fillId="34" borderId="18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vertical="center" wrapText="1"/>
    </xf>
    <xf numFmtId="4" fontId="9" fillId="34" borderId="16" xfId="0" applyNumberFormat="1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168" fontId="0" fillId="34" borderId="1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8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4" fontId="9" fillId="0" borderId="14" xfId="0" applyNumberFormat="1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/>
    </xf>
    <xf numFmtId="168" fontId="0" fillId="34" borderId="10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175" fontId="1" fillId="34" borderId="1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68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/>
    </xf>
    <xf numFmtId="0" fontId="0" fillId="34" borderId="10" xfId="56" applyFont="1" applyFill="1" applyBorder="1" applyAlignment="1">
      <alignment horizontal="center" vertical="center" wrapText="1"/>
      <protection/>
    </xf>
    <xf numFmtId="49" fontId="0" fillId="34" borderId="10" xfId="56" applyNumberFormat="1" applyFill="1" applyBorder="1" applyAlignment="1">
      <alignment horizontal="center" vertical="center" wrapText="1"/>
      <protection/>
    </xf>
    <xf numFmtId="0" fontId="0" fillId="34" borderId="10" xfId="56" applyFill="1" applyBorder="1" applyAlignment="1">
      <alignment horizontal="center" vertical="center" wrapText="1"/>
      <protection/>
    </xf>
    <xf numFmtId="168" fontId="0" fillId="34" borderId="10" xfId="56" applyNumberFormat="1" applyFont="1" applyFill="1" applyBorder="1" applyAlignment="1">
      <alignment horizontal="center" vertical="center" wrapText="1"/>
      <protection/>
    </xf>
    <xf numFmtId="0" fontId="0" fillId="34" borderId="10" xfId="56" applyFont="1" applyFill="1" applyBorder="1" applyAlignment="1">
      <alignment horizontal="center" vertical="center"/>
      <protection/>
    </xf>
    <xf numFmtId="0" fontId="0" fillId="34" borderId="0" xfId="56" applyFill="1">
      <alignment/>
      <protection/>
    </xf>
    <xf numFmtId="4" fontId="0" fillId="0" borderId="18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" fillId="0" borderId="10" xfId="55" applyFont="1" applyFill="1" applyBorder="1" applyAlignment="1">
      <alignment horizontal="center" vertical="center"/>
      <protection/>
    </xf>
    <xf numFmtId="0" fontId="1" fillId="0" borderId="10" xfId="55" applyNumberFormat="1" applyFont="1" applyFill="1" applyBorder="1" applyAlignment="1">
      <alignment horizontal="center" vertical="center" wrapText="1"/>
      <protection/>
    </xf>
    <xf numFmtId="44" fontId="1" fillId="0" borderId="10" xfId="55" applyNumberFormat="1" applyFont="1" applyFill="1" applyBorder="1" applyAlignment="1">
      <alignment horizontal="center" vertical="center" wrapText="1"/>
      <protection/>
    </xf>
    <xf numFmtId="0" fontId="1" fillId="0" borderId="10" xfId="55" applyFont="1" applyFill="1" applyBorder="1" applyAlignment="1">
      <alignment horizontal="right"/>
      <protection/>
    </xf>
    <xf numFmtId="0" fontId="1" fillId="0" borderId="10" xfId="55" applyNumberFormat="1" applyFont="1" applyFill="1" applyBorder="1" applyAlignment="1">
      <alignment horizontal="center"/>
      <protection/>
    </xf>
    <xf numFmtId="44" fontId="1" fillId="0" borderId="10" xfId="55" applyNumberFormat="1" applyFont="1" applyFill="1" applyBorder="1" applyAlignment="1">
      <alignment horizontal="center"/>
      <protection/>
    </xf>
    <xf numFmtId="0" fontId="0" fillId="34" borderId="10" xfId="56" applyFill="1" applyBorder="1" applyAlignment="1">
      <alignment horizontal="center" vertical="center"/>
      <protection/>
    </xf>
    <xf numFmtId="0" fontId="0" fillId="36" borderId="18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vertical="center" wrapText="1"/>
    </xf>
    <xf numFmtId="2" fontId="0" fillId="36" borderId="10" xfId="0" applyNumberFormat="1" applyFont="1" applyFill="1" applyBorder="1" applyAlignment="1">
      <alignment vertical="center" wrapText="1"/>
    </xf>
    <xf numFmtId="0" fontId="0" fillId="36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36" borderId="18" xfId="0" applyFont="1" applyFill="1" applyBorder="1" applyAlignment="1">
      <alignment vertical="center" wrapText="1"/>
    </xf>
    <xf numFmtId="2" fontId="0" fillId="36" borderId="18" xfId="0" applyNumberFormat="1" applyFont="1" applyFill="1" applyBorder="1" applyAlignment="1">
      <alignment vertical="center" wrapText="1"/>
    </xf>
    <xf numFmtId="0" fontId="0" fillId="34" borderId="10" xfId="56" applyFont="1" applyFill="1" applyBorder="1" applyAlignment="1">
      <alignment vertical="center" wrapText="1"/>
      <protection/>
    </xf>
    <xf numFmtId="49" fontId="0" fillId="34" borderId="10" xfId="56" applyNumberFormat="1" applyFont="1" applyFill="1" applyBorder="1" applyAlignment="1" quotePrefix="1">
      <alignment horizontal="center" vertical="center" wrapText="1"/>
      <protection/>
    </xf>
    <xf numFmtId="49" fontId="0" fillId="34" borderId="10" xfId="56" applyNumberFormat="1" applyFont="1" applyFill="1" applyBorder="1" applyAlignment="1">
      <alignment horizontal="center" vertical="center" wrapText="1"/>
      <protection/>
    </xf>
    <xf numFmtId="2" fontId="0" fillId="34" borderId="10" xfId="0" applyNumberFormat="1" applyFont="1" applyFill="1" applyBorder="1" applyAlignment="1">
      <alignment vertical="center" wrapText="1"/>
    </xf>
    <xf numFmtId="0" fontId="0" fillId="34" borderId="0" xfId="56" applyFill="1" applyAlignment="1">
      <alignment vertical="center"/>
      <protection/>
    </xf>
    <xf numFmtId="0" fontId="0" fillId="34" borderId="18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vertical="center"/>
    </xf>
    <xf numFmtId="3" fontId="0" fillId="34" borderId="10" xfId="0" applyNumberFormat="1" applyFont="1" applyFill="1" applyBorder="1" applyAlignment="1">
      <alignment horizontal="center" vertical="center" wrapText="1"/>
    </xf>
    <xf numFmtId="14" fontId="1" fillId="34" borderId="10" xfId="0" applyNumberFormat="1" applyFont="1" applyFill="1" applyBorder="1" applyAlignment="1">
      <alignment horizontal="center" vertical="center" wrapText="1"/>
    </xf>
    <xf numFmtId="0" fontId="0" fillId="34" borderId="10" xfId="56" applyFill="1" applyBorder="1" applyAlignment="1" quotePrefix="1">
      <alignment horizontal="center" vertical="center" wrapText="1"/>
      <protection/>
    </xf>
    <xf numFmtId="168" fontId="0" fillId="34" borderId="10" xfId="56" applyNumberFormat="1" applyFill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34" borderId="16" xfId="0" applyFont="1" applyFill="1" applyBorder="1" applyAlignment="1">
      <alignment horizontal="center" vertical="center" wrapText="1"/>
    </xf>
    <xf numFmtId="4" fontId="0" fillId="0" borderId="22" xfId="0" applyNumberFormat="1" applyFill="1" applyBorder="1" applyAlignment="1">
      <alignment vertical="center"/>
    </xf>
    <xf numFmtId="4" fontId="0" fillId="0" borderId="16" xfId="0" applyNumberFormat="1" applyFill="1" applyBorder="1" applyAlignment="1">
      <alignment vertical="center"/>
    </xf>
    <xf numFmtId="4" fontId="0" fillId="0" borderId="23" xfId="0" applyNumberFormat="1" applyFill="1" applyBorder="1" applyAlignment="1">
      <alignment vertical="center"/>
    </xf>
    <xf numFmtId="175" fontId="0" fillId="34" borderId="10" xfId="0" applyNumberFormat="1" applyFont="1" applyFill="1" applyBorder="1" applyAlignment="1">
      <alignment horizontal="center" vertical="center" wrapText="1"/>
    </xf>
    <xf numFmtId="174" fontId="0" fillId="34" borderId="10" xfId="0" applyNumberFormat="1" applyFont="1" applyFill="1" applyBorder="1" applyAlignment="1">
      <alignment horizontal="center" vertical="center" wrapText="1"/>
    </xf>
    <xf numFmtId="0" fontId="0" fillId="34" borderId="10" xfId="56" applyNumberFormat="1" applyFont="1" applyFill="1" applyBorder="1" applyAlignment="1" quotePrefix="1">
      <alignment horizontal="center" vertical="center" wrapText="1"/>
      <protection/>
    </xf>
    <xf numFmtId="0" fontId="0" fillId="34" borderId="10" xfId="56" applyNumberFormat="1" applyFont="1" applyFill="1" applyBorder="1" applyAlignment="1">
      <alignment horizontal="center" vertical="center" wrapText="1"/>
      <protection/>
    </xf>
    <xf numFmtId="1" fontId="0" fillId="36" borderId="18" xfId="0" applyNumberFormat="1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vertical="center" wrapText="1"/>
    </xf>
    <xf numFmtId="168" fontId="0" fillId="36" borderId="16" xfId="0" applyNumberFormat="1" applyFont="1" applyFill="1" applyBorder="1" applyAlignment="1">
      <alignment vertical="center" wrapText="1"/>
    </xf>
    <xf numFmtId="168" fontId="0" fillId="36" borderId="10" xfId="0" applyNumberFormat="1" applyFont="1" applyFill="1" applyBorder="1" applyAlignment="1">
      <alignment vertical="center" wrapText="1"/>
    </xf>
    <xf numFmtId="1" fontId="0" fillId="34" borderId="18" xfId="0" applyNumberFormat="1" applyFont="1" applyFill="1" applyBorder="1" applyAlignment="1">
      <alignment horizontal="center" vertical="center" wrapText="1"/>
    </xf>
    <xf numFmtId="168" fontId="0" fillId="34" borderId="10" xfId="0" applyNumberFormat="1" applyFont="1" applyFill="1" applyBorder="1" applyAlignment="1">
      <alignment horizontal="right" vertical="center" wrapText="1"/>
    </xf>
    <xf numFmtId="1" fontId="0" fillId="36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right"/>
    </xf>
    <xf numFmtId="0" fontId="0" fillId="34" borderId="10" xfId="0" applyFont="1" applyFill="1" applyBorder="1" applyAlignment="1">
      <alignment horizontal="center" vertical="center" wrapText="1"/>
    </xf>
    <xf numFmtId="168" fontId="0" fillId="34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56" applyFont="1" applyFill="1" applyBorder="1" applyAlignment="1">
      <alignment horizontal="left" vertical="center" wrapText="1"/>
      <protection/>
    </xf>
    <xf numFmtId="4" fontId="0" fillId="34" borderId="18" xfId="0" applyNumberFormat="1" applyFont="1" applyFill="1" applyBorder="1" applyAlignment="1">
      <alignment vertical="center"/>
    </xf>
    <xf numFmtId="4" fontId="0" fillId="34" borderId="10" xfId="0" applyNumberFormat="1" applyFont="1" applyFill="1" applyBorder="1" applyAlignment="1">
      <alignment vertical="center"/>
    </xf>
    <xf numFmtId="0" fontId="0" fillId="34" borderId="10" xfId="56" applyFill="1" applyBorder="1" applyAlignment="1">
      <alignment horizontal="left" vertical="center" wrapText="1"/>
      <protection/>
    </xf>
    <xf numFmtId="49" fontId="0" fillId="34" borderId="10" xfId="56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 vertical="center" wrapText="1"/>
    </xf>
    <xf numFmtId="44" fontId="0" fillId="0" borderId="10" xfId="68" applyFont="1" applyBorder="1" applyAlignment="1">
      <alignment vertic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wrapText="1"/>
    </xf>
    <xf numFmtId="4" fontId="0" fillId="34" borderId="18" xfId="0" applyNumberFormat="1" applyFill="1" applyBorder="1" applyAlignment="1">
      <alignment vertical="center"/>
    </xf>
    <xf numFmtId="4" fontId="0" fillId="34" borderId="14" xfId="0" applyNumberFormat="1" applyFill="1" applyBorder="1" applyAlignment="1">
      <alignment vertical="center"/>
    </xf>
    <xf numFmtId="43" fontId="0" fillId="34" borderId="0" xfId="0" applyNumberFormat="1" applyFont="1" applyFill="1" applyAlignment="1">
      <alignment/>
    </xf>
    <xf numFmtId="0" fontId="23" fillId="34" borderId="10" xfId="0" applyFont="1" applyFill="1" applyBorder="1" applyAlignment="1">
      <alignment horizontal="left" vertical="center"/>
    </xf>
    <xf numFmtId="49" fontId="0" fillId="34" borderId="0" xfId="0" applyNumberFormat="1" applyFont="1" applyFill="1" applyAlignment="1">
      <alignment/>
    </xf>
    <xf numFmtId="43" fontId="0" fillId="34" borderId="0" xfId="44" applyFont="1" applyFill="1" applyAlignment="1">
      <alignment/>
    </xf>
    <xf numFmtId="43" fontId="0" fillId="34" borderId="18" xfId="42" applyFont="1" applyFill="1" applyBorder="1" applyAlignment="1">
      <alignment vertical="center"/>
    </xf>
    <xf numFmtId="43" fontId="0" fillId="34" borderId="10" xfId="42" applyFont="1" applyFill="1" applyBorder="1" applyAlignment="1">
      <alignment vertical="center"/>
    </xf>
    <xf numFmtId="43" fontId="0" fillId="34" borderId="14" xfId="42" applyFont="1" applyFill="1" applyBorder="1" applyAlignment="1">
      <alignment vertical="center"/>
    </xf>
    <xf numFmtId="0" fontId="0" fillId="37" borderId="10" xfId="55" applyFont="1" applyFill="1" applyBorder="1" applyAlignment="1">
      <alignment horizontal="center" vertical="center" wrapText="1"/>
      <protection/>
    </xf>
    <xf numFmtId="1" fontId="0" fillId="37" borderId="10" xfId="55" applyNumberFormat="1" applyFont="1" applyFill="1" applyBorder="1" applyAlignment="1">
      <alignment horizontal="right" vertical="center" wrapText="1"/>
      <protection/>
    </xf>
    <xf numFmtId="44" fontId="0" fillId="0" borderId="10" xfId="68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34" borderId="10" xfId="0" applyFont="1" applyFill="1" applyBorder="1" applyAlignment="1">
      <alignment horizontal="center" wrapText="1"/>
    </xf>
    <xf numFmtId="168" fontId="0" fillId="0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68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68" fontId="0" fillId="34" borderId="18" xfId="0" applyNumberFormat="1" applyFont="1" applyFill="1" applyBorder="1" applyAlignment="1">
      <alignment horizontal="center" vertical="center" wrapText="1"/>
    </xf>
    <xf numFmtId="168" fontId="29" fillId="36" borderId="10" xfId="0" applyNumberFormat="1" applyFont="1" applyFill="1" applyBorder="1" applyAlignment="1">
      <alignment horizontal="center" vertical="center"/>
    </xf>
    <xf numFmtId="168" fontId="29" fillId="0" borderId="0" xfId="0" applyNumberFormat="1" applyFont="1" applyFill="1" applyAlignment="1">
      <alignment horizontal="center" vertical="center"/>
    </xf>
    <xf numFmtId="168" fontId="0" fillId="0" borderId="18" xfId="0" applyNumberFormat="1" applyFont="1" applyFill="1" applyBorder="1" applyAlignment="1">
      <alignment horizontal="center" vertical="center" wrapText="1"/>
    </xf>
    <xf numFmtId="168" fontId="0" fillId="34" borderId="16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22" xfId="0" applyFont="1" applyFill="1" applyBorder="1" applyAlignment="1">
      <alignment vertical="center" wrapText="1"/>
    </xf>
    <xf numFmtId="0" fontId="0" fillId="34" borderId="24" xfId="0" applyFont="1" applyFill="1" applyBorder="1" applyAlignment="1">
      <alignment vertical="center" wrapText="1"/>
    </xf>
    <xf numFmtId="0" fontId="0" fillId="34" borderId="16" xfId="0" applyFont="1" applyFill="1" applyBorder="1" applyAlignment="1">
      <alignment vertical="center" wrapText="1"/>
    </xf>
    <xf numFmtId="0" fontId="0" fillId="34" borderId="16" xfId="0" applyFont="1" applyFill="1" applyBorder="1" applyAlignment="1">
      <alignment/>
    </xf>
    <xf numFmtId="0" fontId="0" fillId="34" borderId="25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9" fontId="0" fillId="34" borderId="0" xfId="0" applyNumberFormat="1" applyFont="1" applyFill="1" applyAlignment="1">
      <alignment horizontal="center" vertical="center"/>
    </xf>
    <xf numFmtId="168" fontId="0" fillId="34" borderId="10" xfId="0" applyNumberFormat="1" applyFill="1" applyBorder="1" applyAlignment="1">
      <alignment vertical="center"/>
    </xf>
    <xf numFmtId="2" fontId="0" fillId="0" borderId="0" xfId="0" applyNumberFormat="1" applyFill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vertical="center" wrapText="1"/>
    </xf>
    <xf numFmtId="0" fontId="0" fillId="34" borderId="20" xfId="0" applyFont="1" applyFill="1" applyBorder="1" applyAlignment="1">
      <alignment horizontal="center" vertical="center" wrapText="1"/>
    </xf>
    <xf numFmtId="168" fontId="1" fillId="0" borderId="10" xfId="55" applyNumberFormat="1" applyFont="1" applyFill="1" applyBorder="1" applyAlignment="1">
      <alignment horizontal="center" vertical="center" wrapText="1"/>
      <protection/>
    </xf>
    <xf numFmtId="168" fontId="25" fillId="36" borderId="0" xfId="0" applyNumberFormat="1" applyFont="1" applyFill="1" applyAlignment="1">
      <alignment horizontal="center" vertical="center"/>
    </xf>
    <xf numFmtId="168" fontId="1" fillId="0" borderId="10" xfId="55" applyNumberFormat="1" applyFont="1" applyFill="1" applyBorder="1" applyAlignment="1">
      <alignment horizontal="center" vertical="center"/>
      <protection/>
    </xf>
    <xf numFmtId="168" fontId="0" fillId="0" borderId="0" xfId="0" applyNumberFormat="1" applyAlignment="1">
      <alignment horizontal="center" vertical="center"/>
    </xf>
    <xf numFmtId="168" fontId="0" fillId="0" borderId="10" xfId="68" applyNumberFormat="1" applyFont="1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14" fontId="0" fillId="34" borderId="10" xfId="0" applyNumberFormat="1" applyFill="1" applyBorder="1" applyAlignment="1">
      <alignment horizontal="center" vertical="center"/>
    </xf>
    <xf numFmtId="168" fontId="0" fillId="34" borderId="10" xfId="0" applyNumberFormat="1" applyFill="1" applyBorder="1" applyAlignment="1">
      <alignment horizontal="center" vertical="center"/>
    </xf>
    <xf numFmtId="0" fontId="0" fillId="34" borderId="10" xfId="0" applyNumberFormat="1" applyFill="1" applyBorder="1" applyAlignment="1">
      <alignment horizontal="center" vertical="center" wrapText="1"/>
    </xf>
    <xf numFmtId="0" fontId="0" fillId="34" borderId="10" xfId="0" applyNumberFormat="1" applyFill="1" applyBorder="1" applyAlignment="1">
      <alignment horizontal="center" vertical="center"/>
    </xf>
    <xf numFmtId="168" fontId="31" fillId="33" borderId="10" xfId="0" applyNumberFormat="1" applyFont="1" applyFill="1" applyBorder="1" applyAlignment="1">
      <alignment horizontal="center" vertical="center"/>
    </xf>
    <xf numFmtId="168" fontId="14" fillId="38" borderId="10" xfId="0" applyNumberFormat="1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6" xfId="0" applyNumberFormat="1" applyFill="1" applyBorder="1" applyAlignment="1">
      <alignment horizontal="center" vertical="center" wrapText="1"/>
    </xf>
    <xf numFmtId="0" fontId="1" fillId="33" borderId="10" xfId="55" applyFont="1" applyFill="1" applyBorder="1" applyAlignment="1">
      <alignment vertical="center"/>
      <protection/>
    </xf>
    <xf numFmtId="168" fontId="1" fillId="33" borderId="10" xfId="55" applyNumberFormat="1" applyFont="1" applyFill="1" applyBorder="1" applyAlignment="1">
      <alignment horizontal="center" vertical="center"/>
      <protection/>
    </xf>
    <xf numFmtId="0" fontId="0" fillId="0" borderId="10" xfId="55" applyFont="1" applyFill="1" applyBorder="1" applyAlignment="1">
      <alignment horizontal="left" vertical="center" wrapText="1"/>
      <protection/>
    </xf>
    <xf numFmtId="0" fontId="0" fillId="37" borderId="10" xfId="57" applyNumberFormat="1" applyFont="1" applyFill="1" applyBorder="1" applyAlignment="1">
      <alignment horizontal="center" vertical="center" wrapText="1"/>
      <protection/>
    </xf>
    <xf numFmtId="169" fontId="0" fillId="37" borderId="10" xfId="55" applyNumberFormat="1" applyFont="1" applyFill="1" applyBorder="1" applyAlignment="1">
      <alignment horizontal="center" vertical="center" wrapText="1"/>
      <protection/>
    </xf>
    <xf numFmtId="169" fontId="0" fillId="0" borderId="10" xfId="55" applyNumberFormat="1" applyFont="1" applyFill="1" applyBorder="1" applyAlignment="1">
      <alignment horizontal="center" vertical="center"/>
      <protection/>
    </xf>
    <xf numFmtId="168" fontId="0" fillId="34" borderId="10" xfId="55" applyNumberFormat="1" applyFont="1" applyFill="1" applyBorder="1" applyAlignment="1">
      <alignment horizontal="center" vertical="center"/>
      <protection/>
    </xf>
    <xf numFmtId="169" fontId="0" fillId="0" borderId="10" xfId="55" applyNumberFormat="1" applyFont="1" applyFill="1" applyBorder="1">
      <alignment/>
      <protection/>
    </xf>
    <xf numFmtId="169" fontId="0" fillId="0" borderId="10" xfId="55" applyNumberFormat="1" applyFont="1" applyFill="1" applyBorder="1" applyAlignment="1">
      <alignment horizontal="center" vertical="center" wrapText="1"/>
      <protection/>
    </xf>
    <xf numFmtId="0" fontId="0" fillId="0" borderId="10" xfId="55" applyFont="1" applyFill="1" applyBorder="1" applyAlignment="1">
      <alignment horizontal="center" vertical="center" wrapText="1"/>
      <protection/>
    </xf>
    <xf numFmtId="0" fontId="0" fillId="0" borderId="10" xfId="68" applyNumberFormat="1" applyFont="1" applyFill="1" applyBorder="1" applyAlignment="1">
      <alignment horizontal="center" vertical="center"/>
    </xf>
    <xf numFmtId="169" fontId="0" fillId="0" borderId="10" xfId="55" applyNumberFormat="1" applyFont="1" applyFill="1" applyBorder="1" applyAlignment="1">
      <alignment horizontal="center"/>
      <protection/>
    </xf>
    <xf numFmtId="170" fontId="0" fillId="0" borderId="10" xfId="57" applyNumberFormat="1" applyFont="1" applyFill="1" applyBorder="1" applyAlignment="1">
      <alignment horizontal="right" vertical="center" wrapText="1"/>
      <protection/>
    </xf>
    <xf numFmtId="168" fontId="0" fillId="0" borderId="10" xfId="68" applyNumberFormat="1" applyFont="1" applyFill="1" applyBorder="1" applyAlignment="1">
      <alignment horizontal="center" vertical="center"/>
    </xf>
    <xf numFmtId="169" fontId="0" fillId="37" borderId="10" xfId="57" applyNumberFormat="1" applyFont="1" applyFill="1" applyBorder="1" applyAlignment="1">
      <alignment horizontal="right" vertical="center" wrapText="1"/>
      <protection/>
    </xf>
    <xf numFmtId="169" fontId="0" fillId="37" borderId="10" xfId="55" applyNumberFormat="1" applyFont="1" applyFill="1" applyBorder="1" applyAlignment="1">
      <alignment horizontal="right" vertical="center" wrapText="1"/>
      <protection/>
    </xf>
    <xf numFmtId="169" fontId="0" fillId="0" borderId="10" xfId="55" applyNumberFormat="1" applyFont="1" applyFill="1" applyBorder="1" applyAlignment="1">
      <alignment wrapText="1"/>
      <protection/>
    </xf>
    <xf numFmtId="168" fontId="0" fillId="0" borderId="10" xfId="55" applyNumberFormat="1" applyFont="1" applyFill="1" applyBorder="1" applyAlignment="1">
      <alignment horizontal="center" vertical="center"/>
      <protection/>
    </xf>
    <xf numFmtId="1" fontId="0" fillId="0" borderId="10" xfId="55" applyNumberFormat="1" applyFont="1" applyBorder="1" applyAlignment="1">
      <alignment horizontal="right" vertical="center"/>
      <protection/>
    </xf>
    <xf numFmtId="168" fontId="0" fillId="0" borderId="10" xfId="68" applyNumberFormat="1" applyFont="1" applyBorder="1" applyAlignment="1">
      <alignment horizontal="center" vertical="center" wrapText="1"/>
    </xf>
    <xf numFmtId="168" fontId="0" fillId="34" borderId="16" xfId="0" applyNumberFormat="1" applyFont="1" applyFill="1" applyBorder="1" applyAlignment="1">
      <alignment horizontal="right" vertical="center" wrapText="1"/>
    </xf>
    <xf numFmtId="168" fontId="0" fillId="34" borderId="18" xfId="0" applyNumberFormat="1" applyFont="1" applyFill="1" applyBorder="1" applyAlignment="1">
      <alignment horizontal="right" vertical="center" wrapText="1"/>
    </xf>
    <xf numFmtId="168" fontId="1" fillId="0" borderId="27" xfId="0" applyNumberFormat="1" applyFont="1" applyFill="1" applyBorder="1" applyAlignment="1">
      <alignment horizontal="right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168" fontId="0" fillId="34" borderId="20" xfId="0" applyNumberFormat="1" applyFont="1" applyFill="1" applyBorder="1" applyAlignment="1">
      <alignment horizontal="right" vertical="center" wrapText="1"/>
    </xf>
    <xf numFmtId="168" fontId="1" fillId="0" borderId="28" xfId="0" applyNumberFormat="1" applyFont="1" applyFill="1" applyBorder="1" applyAlignment="1">
      <alignment horizontal="right" vertical="center" wrapText="1"/>
    </xf>
    <xf numFmtId="168" fontId="1" fillId="0" borderId="29" xfId="0" applyNumberFormat="1" applyFont="1" applyFill="1" applyBorder="1" applyAlignment="1">
      <alignment horizontal="right" vertical="center" wrapText="1"/>
    </xf>
    <xf numFmtId="168" fontId="0" fillId="0" borderId="16" xfId="0" applyNumberFormat="1" applyFont="1" applyFill="1" applyBorder="1" applyAlignment="1">
      <alignment horizontal="right" vertical="center" wrapText="1"/>
    </xf>
    <xf numFmtId="168" fontId="1" fillId="34" borderId="16" xfId="0" applyNumberFormat="1" applyFont="1" applyFill="1" applyBorder="1" applyAlignment="1">
      <alignment horizontal="right" vertical="center" wrapText="1"/>
    </xf>
    <xf numFmtId="168" fontId="1" fillId="0" borderId="16" xfId="0" applyNumberFormat="1" applyFont="1" applyFill="1" applyBorder="1" applyAlignment="1">
      <alignment horizontal="right" vertical="center" wrapText="1"/>
    </xf>
    <xf numFmtId="168" fontId="0" fillId="34" borderId="10" xfId="42" applyNumberFormat="1" applyFont="1" applyFill="1" applyBorder="1" applyAlignment="1">
      <alignment horizontal="right" vertical="center" wrapText="1"/>
    </xf>
    <xf numFmtId="168" fontId="0" fillId="34" borderId="10" xfId="44" applyNumberFormat="1" applyFont="1" applyFill="1" applyBorder="1" applyAlignment="1">
      <alignment horizontal="right" vertical="center" wrapText="1"/>
    </xf>
    <xf numFmtId="168" fontId="1" fillId="34" borderId="10" xfId="42" applyNumberFormat="1" applyFont="1" applyFill="1" applyBorder="1" applyAlignment="1">
      <alignment horizontal="right" vertical="center" wrapText="1"/>
    </xf>
    <xf numFmtId="168" fontId="0" fillId="0" borderId="10" xfId="42" applyNumberFormat="1" applyFont="1" applyFill="1" applyBorder="1" applyAlignment="1">
      <alignment horizontal="right" vertical="center" wrapText="1"/>
    </xf>
    <xf numFmtId="0" fontId="1" fillId="34" borderId="10" xfId="0" applyFont="1" applyFill="1" applyBorder="1" applyAlignment="1">
      <alignment vertical="center"/>
    </xf>
    <xf numFmtId="1" fontId="1" fillId="0" borderId="0" xfId="0" applyNumberFormat="1" applyFont="1" applyFill="1" applyAlignment="1">
      <alignment vertical="center"/>
    </xf>
    <xf numFmtId="168" fontId="0" fillId="0" borderId="0" xfId="0" applyNumberFormat="1" applyFont="1" applyFill="1" applyAlignment="1">
      <alignment horizontal="right" vertical="center"/>
    </xf>
    <xf numFmtId="0" fontId="1" fillId="36" borderId="10" xfId="0" applyFont="1" applyFill="1" applyBorder="1" applyAlignment="1">
      <alignment vertical="center"/>
    </xf>
    <xf numFmtId="0" fontId="1" fillId="36" borderId="10" xfId="0" applyFont="1" applyFill="1" applyBorder="1" applyAlignment="1">
      <alignment horizontal="center" vertical="center"/>
    </xf>
    <xf numFmtId="168" fontId="1" fillId="36" borderId="10" xfId="0" applyNumberFormat="1" applyFont="1" applyFill="1" applyBorder="1" applyAlignment="1">
      <alignment horizontal="right" vertical="center"/>
    </xf>
    <xf numFmtId="0" fontId="1" fillId="36" borderId="14" xfId="0" applyFont="1" applyFill="1" applyBorder="1" applyAlignment="1">
      <alignment vertical="center"/>
    </xf>
    <xf numFmtId="0" fontId="1" fillId="36" borderId="14" xfId="0" applyFont="1" applyFill="1" applyBorder="1" applyAlignment="1">
      <alignment horizontal="center" vertical="center"/>
    </xf>
    <xf numFmtId="168" fontId="1" fillId="36" borderId="14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Alignment="1">
      <alignment vertical="center"/>
    </xf>
    <xf numFmtId="0" fontId="1" fillId="39" borderId="10" xfId="0" applyFont="1" applyFill="1" applyBorder="1" applyAlignment="1">
      <alignment vertical="center"/>
    </xf>
    <xf numFmtId="0" fontId="1" fillId="39" borderId="10" xfId="0" applyFont="1" applyFill="1" applyBorder="1" applyAlignment="1">
      <alignment horizontal="center" vertical="center"/>
    </xf>
    <xf numFmtId="168" fontId="1" fillId="39" borderId="10" xfId="0" applyNumberFormat="1" applyFont="1" applyFill="1" applyBorder="1" applyAlignment="1">
      <alignment horizontal="right" vertical="center"/>
    </xf>
    <xf numFmtId="168" fontId="0" fillId="34" borderId="10" xfId="0" applyNumberFormat="1" applyFont="1" applyFill="1" applyBorder="1" applyAlignment="1">
      <alignment horizontal="right" vertical="center"/>
    </xf>
    <xf numFmtId="168" fontId="0" fillId="0" borderId="10" xfId="0" applyNumberFormat="1" applyFont="1" applyFill="1" applyBorder="1" applyAlignment="1">
      <alignment horizontal="right" vertical="center"/>
    </xf>
    <xf numFmtId="0" fontId="22" fillId="34" borderId="14" xfId="0" applyFont="1" applyFill="1" applyBorder="1" applyAlignment="1">
      <alignment vertical="center" wrapText="1"/>
    </xf>
    <xf numFmtId="0" fontId="23" fillId="34" borderId="14" xfId="0" applyFont="1" applyFill="1" applyBorder="1" applyAlignment="1">
      <alignment vertical="center" wrapText="1"/>
    </xf>
    <xf numFmtId="0" fontId="22" fillId="34" borderId="10" xfId="0" applyFont="1" applyFill="1" applyBorder="1" applyAlignment="1">
      <alignment vertical="center"/>
    </xf>
    <xf numFmtId="14" fontId="0" fillId="34" borderId="10" xfId="0" applyNumberFormat="1" applyFill="1" applyBorder="1" applyAlignment="1">
      <alignment horizontal="center" vertical="center"/>
    </xf>
    <xf numFmtId="168" fontId="0" fillId="34" borderId="26" xfId="0" applyNumberFormat="1" applyFill="1" applyBorder="1" applyAlignment="1">
      <alignment horizontal="center" vertical="center"/>
    </xf>
    <xf numFmtId="168" fontId="14" fillId="38" borderId="26" xfId="0" applyNumberFormat="1" applyFont="1" applyFill="1" applyBorder="1" applyAlignment="1">
      <alignment horizontal="center" vertical="center"/>
    </xf>
    <xf numFmtId="0" fontId="1" fillId="0" borderId="0" xfId="56" applyFont="1" applyAlignment="1">
      <alignment horizontal="left" vertical="center"/>
      <protection/>
    </xf>
    <xf numFmtId="168" fontId="0" fillId="34" borderId="14" xfId="0" applyNumberFormat="1" applyFont="1" applyFill="1" applyBorder="1" applyAlignment="1">
      <alignment horizontal="center" vertical="center" wrapText="1"/>
    </xf>
    <xf numFmtId="168" fontId="0" fillId="34" borderId="18" xfId="0" applyNumberFormat="1" applyFont="1" applyFill="1" applyBorder="1" applyAlignment="1">
      <alignment horizontal="center" vertical="center" wrapText="1"/>
    </xf>
    <xf numFmtId="168" fontId="0" fillId="0" borderId="3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vertical="center" wrapText="1"/>
    </xf>
    <xf numFmtId="0" fontId="0" fillId="34" borderId="20" xfId="0" applyFont="1" applyFill="1" applyBorder="1" applyAlignment="1">
      <alignment vertical="center" wrapText="1"/>
    </xf>
    <xf numFmtId="168" fontId="0" fillId="34" borderId="10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168" fontId="0" fillId="0" borderId="18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0" fillId="34" borderId="20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wrapText="1"/>
    </xf>
    <xf numFmtId="0" fontId="0" fillId="34" borderId="14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43" fontId="0" fillId="35" borderId="0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10" fillId="38" borderId="32" xfId="0" applyFont="1" applyFill="1" applyBorder="1" applyAlignment="1">
      <alignment horizontal="center" vertical="center" wrapText="1"/>
    </xf>
    <xf numFmtId="0" fontId="10" fillId="38" borderId="30" xfId="0" applyFont="1" applyFill="1" applyBorder="1" applyAlignment="1">
      <alignment horizontal="center" vertical="center" wrapText="1"/>
    </xf>
    <xf numFmtId="0" fontId="10" fillId="38" borderId="3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/>
    </xf>
    <xf numFmtId="0" fontId="10" fillId="38" borderId="10" xfId="0" applyFont="1" applyFill="1" applyBorder="1" applyAlignment="1">
      <alignment horizontal="center" vertical="center" wrapText="1"/>
    </xf>
    <xf numFmtId="1" fontId="5" fillId="0" borderId="34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4" fontId="13" fillId="34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168" fontId="30" fillId="36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68" fontId="1" fillId="34" borderId="14" xfId="0" applyNumberFormat="1" applyFont="1" applyFill="1" applyBorder="1" applyAlignment="1">
      <alignment horizontal="center" vertical="center" wrapText="1"/>
    </xf>
    <xf numFmtId="168" fontId="1" fillId="34" borderId="20" xfId="0" applyNumberFormat="1" applyFont="1" applyFill="1" applyBorder="1" applyAlignment="1">
      <alignment horizontal="center" vertical="center" wrapText="1"/>
    </xf>
    <xf numFmtId="168" fontId="1" fillId="34" borderId="18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0" fontId="1" fillId="33" borderId="10" xfId="55" applyFont="1" applyFill="1" applyBorder="1" applyAlignment="1">
      <alignment horizontal="left" vertical="center"/>
      <protection/>
    </xf>
    <xf numFmtId="0" fontId="5" fillId="0" borderId="3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28" fillId="0" borderId="19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14" fillId="40" borderId="10" xfId="0" applyFont="1" applyFill="1" applyBorder="1" applyAlignment="1">
      <alignment horizontal="center" vertical="center"/>
    </xf>
    <xf numFmtId="14" fontId="0" fillId="34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/>
    </xf>
    <xf numFmtId="0" fontId="14" fillId="0" borderId="0" xfId="0" applyFont="1" applyAlignment="1">
      <alignment horizontal="center" wrapText="1"/>
    </xf>
    <xf numFmtId="0" fontId="7" fillId="33" borderId="10" xfId="56" applyFont="1" applyFill="1" applyBorder="1" applyAlignment="1">
      <alignment horizontal="center" vertical="center"/>
      <protection/>
    </xf>
    <xf numFmtId="0" fontId="7" fillId="33" borderId="10" xfId="56" applyFont="1" applyFill="1" applyBorder="1" applyAlignment="1">
      <alignment horizontal="center" vertical="center" wrapText="1"/>
      <protection/>
    </xf>
    <xf numFmtId="168" fontId="7" fillId="33" borderId="10" xfId="56" applyNumberFormat="1" applyFont="1" applyFill="1" applyBorder="1" applyAlignment="1">
      <alignment horizontal="center" vertical="center" wrapText="1"/>
      <protection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Hyperlink" xfId="46"/>
    <cellStyle name="Hiperłącze 2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_pozostałe dane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Walutowy 2 2" xfId="69"/>
    <cellStyle name="Walutowy 2 2 2" xfId="70"/>
    <cellStyle name="Walutowy 2 3" xfId="71"/>
    <cellStyle name="Walutowy 2 4" xfId="72"/>
    <cellStyle name="Walutowy 3" xfId="73"/>
    <cellStyle name="Walutowy 3 2" xfId="74"/>
    <cellStyle name="Walutowy 4" xfId="75"/>
    <cellStyle name="Walutowy 5" xfId="76"/>
    <cellStyle name="Zły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236</xdr:row>
      <xdr:rowOff>0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657225" y="461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view="pageBreakPreview" zoomScale="85" zoomScaleSheetLayoutView="85" zoomScalePageLayoutView="0" workbookViewId="0" topLeftCell="A1">
      <selection activeCell="B5" sqref="B5"/>
    </sheetView>
  </sheetViews>
  <sheetFormatPr defaultColWidth="9.140625" defaultRowHeight="12.75"/>
  <cols>
    <col min="1" max="1" width="5.421875" style="40" customWidth="1"/>
    <col min="2" max="2" width="38.8515625" style="39" customWidth="1"/>
    <col min="3" max="3" width="14.57421875" style="40" customWidth="1"/>
    <col min="4" max="4" width="12.7109375" style="41" customWidth="1"/>
    <col min="5" max="5" width="10.421875" style="41" customWidth="1"/>
    <col min="6" max="6" width="24.8515625" style="41" customWidth="1"/>
    <col min="7" max="10" width="15.7109375" style="40" customWidth="1"/>
    <col min="11" max="11" width="15.7109375" style="63" customWidth="1"/>
    <col min="12" max="12" width="36.00390625" style="41" customWidth="1"/>
    <col min="13" max="16384" width="9.140625" style="40" customWidth="1"/>
  </cols>
  <sheetData>
    <row r="1" spans="1:11" ht="23.25" customHeight="1">
      <c r="A1" s="342" t="s">
        <v>931</v>
      </c>
      <c r="B1" s="342"/>
      <c r="C1" s="342"/>
      <c r="D1" s="342"/>
      <c r="E1" s="342"/>
      <c r="F1" s="342"/>
      <c r="G1" s="42"/>
      <c r="H1" s="42"/>
      <c r="I1" s="42"/>
      <c r="J1" s="42"/>
      <c r="K1" s="62"/>
    </row>
    <row r="3" spans="1:12" ht="54.75" customHeight="1">
      <c r="A3" s="427" t="s">
        <v>336</v>
      </c>
      <c r="B3" s="427" t="s">
        <v>10</v>
      </c>
      <c r="C3" s="427" t="s">
        <v>34</v>
      </c>
      <c r="D3" s="427" t="s">
        <v>35</v>
      </c>
      <c r="E3" s="427" t="s">
        <v>337</v>
      </c>
      <c r="F3" s="428" t="s">
        <v>338</v>
      </c>
      <c r="G3" s="428" t="s">
        <v>339</v>
      </c>
      <c r="H3" s="428" t="s">
        <v>340</v>
      </c>
      <c r="I3" s="428" t="s">
        <v>437</v>
      </c>
      <c r="J3" s="428" t="s">
        <v>438</v>
      </c>
      <c r="K3" s="429" t="s">
        <v>439</v>
      </c>
      <c r="L3" s="428" t="s">
        <v>436</v>
      </c>
    </row>
    <row r="4" spans="1:12" s="164" customFormat="1" ht="35.25" customHeight="1">
      <c r="A4" s="163">
        <v>1</v>
      </c>
      <c r="B4" s="186" t="s">
        <v>341</v>
      </c>
      <c r="C4" s="159" t="s">
        <v>114</v>
      </c>
      <c r="D4" s="207">
        <v>970777660</v>
      </c>
      <c r="E4" s="208" t="s">
        <v>342</v>
      </c>
      <c r="F4" s="208" t="s">
        <v>115</v>
      </c>
      <c r="G4" s="159">
        <v>77</v>
      </c>
      <c r="H4" s="159" t="s">
        <v>204</v>
      </c>
      <c r="I4" s="159" t="s">
        <v>120</v>
      </c>
      <c r="J4" s="159" t="s">
        <v>120</v>
      </c>
      <c r="K4" s="162">
        <v>21114609</v>
      </c>
      <c r="L4" s="159"/>
    </row>
    <row r="5" spans="1:12" s="190" customFormat="1" ht="35.25" customHeight="1">
      <c r="A5" s="163">
        <v>2</v>
      </c>
      <c r="B5" s="186" t="s">
        <v>343</v>
      </c>
      <c r="C5" s="159" t="s">
        <v>344</v>
      </c>
      <c r="D5" s="207">
        <v>977902016</v>
      </c>
      <c r="E5" s="208" t="s">
        <v>123</v>
      </c>
      <c r="F5" s="159" t="s">
        <v>121</v>
      </c>
      <c r="G5" s="159">
        <v>17</v>
      </c>
      <c r="H5" s="159" t="s">
        <v>204</v>
      </c>
      <c r="I5" s="159" t="s">
        <v>120</v>
      </c>
      <c r="J5" s="159" t="s">
        <v>120</v>
      </c>
      <c r="K5" s="162">
        <v>4467941</v>
      </c>
      <c r="L5" s="159"/>
    </row>
    <row r="6" spans="1:12" s="190" customFormat="1" ht="38.25">
      <c r="A6" s="163">
        <v>3</v>
      </c>
      <c r="B6" s="186" t="s">
        <v>345</v>
      </c>
      <c r="C6" s="159" t="s">
        <v>138</v>
      </c>
      <c r="D6" s="159">
        <v>971196793</v>
      </c>
      <c r="E6" s="159" t="s">
        <v>139</v>
      </c>
      <c r="F6" s="159" t="s">
        <v>346</v>
      </c>
      <c r="G6" s="159">
        <v>6</v>
      </c>
      <c r="H6" s="159" t="s">
        <v>204</v>
      </c>
      <c r="I6" s="159" t="s">
        <v>120</v>
      </c>
      <c r="J6" s="159" t="s">
        <v>120</v>
      </c>
      <c r="K6" s="162">
        <v>336000</v>
      </c>
      <c r="L6" s="159"/>
    </row>
    <row r="7" spans="1:12" s="190" customFormat="1" ht="38.25">
      <c r="A7" s="163">
        <v>4</v>
      </c>
      <c r="B7" s="186" t="s">
        <v>347</v>
      </c>
      <c r="C7" s="159" t="s">
        <v>149</v>
      </c>
      <c r="D7" s="188" t="s">
        <v>150</v>
      </c>
      <c r="E7" s="188" t="s">
        <v>151</v>
      </c>
      <c r="F7" s="188" t="s">
        <v>348</v>
      </c>
      <c r="G7" s="159">
        <v>7</v>
      </c>
      <c r="H7" s="159" t="s">
        <v>204</v>
      </c>
      <c r="I7" s="159" t="s">
        <v>120</v>
      </c>
      <c r="J7" s="159" t="s">
        <v>120</v>
      </c>
      <c r="K7" s="162">
        <v>400000</v>
      </c>
      <c r="L7" s="159"/>
    </row>
    <row r="8" spans="1:12" s="190" customFormat="1" ht="38.25">
      <c r="A8" s="163">
        <v>5</v>
      </c>
      <c r="B8" s="186" t="s">
        <v>349</v>
      </c>
      <c r="C8" s="159" t="s">
        <v>166</v>
      </c>
      <c r="D8" s="187" t="s">
        <v>167</v>
      </c>
      <c r="E8" s="188" t="s">
        <v>139</v>
      </c>
      <c r="F8" s="188" t="s">
        <v>168</v>
      </c>
      <c r="G8" s="159">
        <v>22</v>
      </c>
      <c r="H8" s="159" t="s">
        <v>204</v>
      </c>
      <c r="I8" s="159" t="s">
        <v>120</v>
      </c>
      <c r="J8" s="159" t="s">
        <v>120</v>
      </c>
      <c r="K8" s="162">
        <v>1941000</v>
      </c>
      <c r="L8" s="159"/>
    </row>
    <row r="9" spans="1:12" s="190" customFormat="1" ht="25.5">
      <c r="A9" s="163">
        <v>6</v>
      </c>
      <c r="B9" s="186" t="s">
        <v>350</v>
      </c>
      <c r="C9" s="159" t="s">
        <v>351</v>
      </c>
      <c r="D9" s="187" t="s">
        <v>182</v>
      </c>
      <c r="E9" s="188" t="s">
        <v>515</v>
      </c>
      <c r="F9" s="159" t="s">
        <v>121</v>
      </c>
      <c r="G9" s="159">
        <v>55</v>
      </c>
      <c r="H9" s="159">
        <v>82</v>
      </c>
      <c r="I9" s="159" t="s">
        <v>120</v>
      </c>
      <c r="J9" s="159" t="s">
        <v>120</v>
      </c>
      <c r="K9" s="162">
        <v>2960440</v>
      </c>
      <c r="L9" s="159" t="s">
        <v>464</v>
      </c>
    </row>
    <row r="10" spans="1:12" s="164" customFormat="1" ht="41.25" customHeight="1">
      <c r="A10" s="163">
        <v>7</v>
      </c>
      <c r="B10" s="186" t="s">
        <v>352</v>
      </c>
      <c r="C10" s="159" t="s">
        <v>216</v>
      </c>
      <c r="D10" s="187" t="s">
        <v>217</v>
      </c>
      <c r="E10" s="188" t="s">
        <v>218</v>
      </c>
      <c r="F10" s="188" t="s">
        <v>353</v>
      </c>
      <c r="G10" s="159">
        <v>61</v>
      </c>
      <c r="H10" s="159">
        <v>100</v>
      </c>
      <c r="I10" s="159" t="s">
        <v>120</v>
      </c>
      <c r="J10" s="159" t="s">
        <v>120</v>
      </c>
      <c r="K10" s="162">
        <v>3929280</v>
      </c>
      <c r="L10" s="159"/>
    </row>
    <row r="11" spans="1:12" s="164" customFormat="1" ht="63.75">
      <c r="A11" s="163">
        <v>8</v>
      </c>
      <c r="B11" s="186" t="s">
        <v>845</v>
      </c>
      <c r="C11" s="161" t="s">
        <v>232</v>
      </c>
      <c r="D11" s="196">
        <v>970003450</v>
      </c>
      <c r="E11" s="161" t="s">
        <v>516</v>
      </c>
      <c r="F11" s="161" t="s">
        <v>354</v>
      </c>
      <c r="G11" s="161">
        <v>55</v>
      </c>
      <c r="H11" s="161">
        <v>77</v>
      </c>
      <c r="I11" s="161" t="s">
        <v>120</v>
      </c>
      <c r="J11" s="161" t="s">
        <v>120</v>
      </c>
      <c r="K11" s="197">
        <v>3212542</v>
      </c>
      <c r="L11" s="161"/>
    </row>
    <row r="12" spans="1:12" s="164" customFormat="1" ht="39" customHeight="1">
      <c r="A12" s="163">
        <v>9</v>
      </c>
      <c r="B12" s="186" t="s">
        <v>355</v>
      </c>
      <c r="C12" s="161" t="s">
        <v>270</v>
      </c>
      <c r="D12" s="188" t="s">
        <v>271</v>
      </c>
      <c r="E12" s="161" t="s">
        <v>218</v>
      </c>
      <c r="F12" s="161" t="s">
        <v>356</v>
      </c>
      <c r="G12" s="161">
        <v>117</v>
      </c>
      <c r="H12" s="161">
        <v>215</v>
      </c>
      <c r="I12" s="161" t="s">
        <v>120</v>
      </c>
      <c r="J12" s="161" t="s">
        <v>120</v>
      </c>
      <c r="K12" s="197">
        <v>6909815</v>
      </c>
      <c r="L12" s="161" t="s">
        <v>533</v>
      </c>
    </row>
    <row r="13" spans="1:12" s="164" customFormat="1" ht="25.5">
      <c r="A13" s="163">
        <v>10</v>
      </c>
      <c r="B13" s="186" t="s">
        <v>357</v>
      </c>
      <c r="C13" s="159" t="s">
        <v>297</v>
      </c>
      <c r="D13" s="160" t="s">
        <v>298</v>
      </c>
      <c r="E13" s="161" t="s">
        <v>596</v>
      </c>
      <c r="F13" s="161" t="s">
        <v>356</v>
      </c>
      <c r="G13" s="161">
        <v>42</v>
      </c>
      <c r="H13" s="161">
        <v>255</v>
      </c>
      <c r="I13" s="161"/>
      <c r="J13" s="161" t="s">
        <v>120</v>
      </c>
      <c r="K13" s="197">
        <v>2106660</v>
      </c>
      <c r="L13" s="161" t="s">
        <v>0</v>
      </c>
    </row>
    <row r="14" spans="1:12" s="164" customFormat="1" ht="25.5">
      <c r="A14" s="163">
        <v>11</v>
      </c>
      <c r="B14" s="225" t="s">
        <v>859</v>
      </c>
      <c r="C14" s="159" t="s">
        <v>358</v>
      </c>
      <c r="D14" s="188" t="s">
        <v>359</v>
      </c>
      <c r="E14" s="226" t="s">
        <v>299</v>
      </c>
      <c r="F14" s="161" t="s">
        <v>356</v>
      </c>
      <c r="G14" s="161">
        <v>106</v>
      </c>
      <c r="H14" s="161">
        <v>810</v>
      </c>
      <c r="I14" s="161" t="s">
        <v>112</v>
      </c>
      <c r="J14" s="161" t="s">
        <v>112</v>
      </c>
      <c r="K14" s="197">
        <v>7824380</v>
      </c>
      <c r="L14" s="161"/>
    </row>
    <row r="15" spans="1:12" s="164" customFormat="1" ht="38.25" customHeight="1">
      <c r="A15" s="163">
        <v>12</v>
      </c>
      <c r="B15" s="222" t="s">
        <v>360</v>
      </c>
      <c r="C15" s="159" t="s">
        <v>361</v>
      </c>
      <c r="D15" s="188" t="s">
        <v>362</v>
      </c>
      <c r="E15" s="161" t="s">
        <v>299</v>
      </c>
      <c r="F15" s="161" t="s">
        <v>363</v>
      </c>
      <c r="G15" s="161">
        <v>20</v>
      </c>
      <c r="H15" s="161" t="s">
        <v>204</v>
      </c>
      <c r="I15" s="161" t="s">
        <v>120</v>
      </c>
      <c r="J15" s="161" t="s">
        <v>120</v>
      </c>
      <c r="K15" s="197">
        <v>1090000</v>
      </c>
      <c r="L15" s="159"/>
    </row>
    <row r="16" spans="1:12" s="164" customFormat="1" ht="51">
      <c r="A16" s="163">
        <v>13</v>
      </c>
      <c r="B16" s="222" t="s">
        <v>364</v>
      </c>
      <c r="C16" s="159" t="s">
        <v>365</v>
      </c>
      <c r="D16" s="160" t="s">
        <v>366</v>
      </c>
      <c r="E16" s="161" t="s">
        <v>367</v>
      </c>
      <c r="F16" s="161" t="s">
        <v>368</v>
      </c>
      <c r="G16" s="159">
        <v>7</v>
      </c>
      <c r="H16" s="159" t="s">
        <v>204</v>
      </c>
      <c r="I16" s="159" t="s">
        <v>120</v>
      </c>
      <c r="J16" s="159" t="s">
        <v>120</v>
      </c>
      <c r="K16" s="162">
        <v>680000</v>
      </c>
      <c r="L16" s="163" t="s">
        <v>464</v>
      </c>
    </row>
    <row r="17" spans="1:12" s="164" customFormat="1" ht="38.25">
      <c r="A17" s="163">
        <v>14</v>
      </c>
      <c r="B17" s="222" t="s">
        <v>369</v>
      </c>
      <c r="C17" s="159" t="s">
        <v>370</v>
      </c>
      <c r="D17" s="160" t="s">
        <v>371</v>
      </c>
      <c r="E17" s="161" t="s">
        <v>395</v>
      </c>
      <c r="F17" s="161" t="s">
        <v>465</v>
      </c>
      <c r="G17" s="159">
        <v>17</v>
      </c>
      <c r="H17" s="159" t="s">
        <v>204</v>
      </c>
      <c r="I17" s="159" t="s">
        <v>120</v>
      </c>
      <c r="J17" s="159" t="s">
        <v>120</v>
      </c>
      <c r="K17" s="162">
        <v>801563</v>
      </c>
      <c r="L17" s="163"/>
    </row>
    <row r="18" spans="1:12" s="164" customFormat="1" ht="38.25" customHeight="1">
      <c r="A18" s="163">
        <v>15</v>
      </c>
      <c r="B18" s="222" t="s">
        <v>372</v>
      </c>
      <c r="C18" s="159" t="s">
        <v>373</v>
      </c>
      <c r="D18" s="160" t="s">
        <v>374</v>
      </c>
      <c r="E18" s="178" t="s">
        <v>218</v>
      </c>
      <c r="F18" s="161" t="s">
        <v>375</v>
      </c>
      <c r="G18" s="159">
        <v>5</v>
      </c>
      <c r="H18" s="159">
        <v>4</v>
      </c>
      <c r="I18" s="159" t="s">
        <v>120</v>
      </c>
      <c r="J18" s="159" t="s">
        <v>120</v>
      </c>
      <c r="K18" s="162">
        <v>317289</v>
      </c>
      <c r="L18" s="163"/>
    </row>
    <row r="19" spans="1:12" s="164" customFormat="1" ht="38.25" customHeight="1">
      <c r="A19" s="163">
        <v>16</v>
      </c>
      <c r="B19" s="222" t="s">
        <v>376</v>
      </c>
      <c r="C19" s="159" t="s">
        <v>377</v>
      </c>
      <c r="D19" s="160" t="s">
        <v>378</v>
      </c>
      <c r="E19" s="178" t="s">
        <v>218</v>
      </c>
      <c r="F19" s="161" t="s">
        <v>375</v>
      </c>
      <c r="G19" s="159">
        <v>6</v>
      </c>
      <c r="H19" s="159">
        <v>1</v>
      </c>
      <c r="I19" s="159" t="s">
        <v>120</v>
      </c>
      <c r="J19" s="159" t="s">
        <v>120</v>
      </c>
      <c r="K19" s="162">
        <v>307639</v>
      </c>
      <c r="L19" s="163" t="s">
        <v>466</v>
      </c>
    </row>
    <row r="20" spans="1:12" s="164" customFormat="1" ht="38.25" customHeight="1">
      <c r="A20" s="163">
        <v>17</v>
      </c>
      <c r="B20" s="222" t="s">
        <v>379</v>
      </c>
      <c r="C20" s="159" t="s">
        <v>380</v>
      </c>
      <c r="D20" s="160" t="s">
        <v>381</v>
      </c>
      <c r="E20" s="178" t="s">
        <v>218</v>
      </c>
      <c r="F20" s="161" t="s">
        <v>375</v>
      </c>
      <c r="G20" s="159">
        <v>6</v>
      </c>
      <c r="H20" s="159">
        <v>2</v>
      </c>
      <c r="I20" s="159" t="s">
        <v>120</v>
      </c>
      <c r="J20" s="159" t="s">
        <v>120</v>
      </c>
      <c r="K20" s="162">
        <v>351541</v>
      </c>
      <c r="L20" s="163" t="s">
        <v>466</v>
      </c>
    </row>
    <row r="21" spans="1:12" s="164" customFormat="1" ht="38.25" customHeight="1">
      <c r="A21" s="163">
        <v>18</v>
      </c>
      <c r="B21" s="222" t="s">
        <v>514</v>
      </c>
      <c r="C21" s="159" t="s">
        <v>382</v>
      </c>
      <c r="D21" s="160" t="s">
        <v>383</v>
      </c>
      <c r="E21" s="178" t="s">
        <v>218</v>
      </c>
      <c r="F21" s="161" t="s">
        <v>375</v>
      </c>
      <c r="G21" s="159">
        <v>9</v>
      </c>
      <c r="H21" s="159">
        <v>9</v>
      </c>
      <c r="I21" s="159" t="s">
        <v>120</v>
      </c>
      <c r="J21" s="159" t="s">
        <v>120</v>
      </c>
      <c r="K21" s="162">
        <v>573311</v>
      </c>
      <c r="L21" s="163"/>
    </row>
  </sheetData>
  <sheetProtection/>
  <mergeCells count="1">
    <mergeCell ref="A1:F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7"/>
  <sheetViews>
    <sheetView view="pageBreakPreview" zoomScale="85" zoomScaleSheetLayoutView="85" zoomScalePageLayoutView="0" workbookViewId="0" topLeftCell="A1">
      <selection activeCell="H79" sqref="H79"/>
    </sheetView>
  </sheetViews>
  <sheetFormatPr defaultColWidth="9.140625" defaultRowHeight="12.75"/>
  <cols>
    <col min="1" max="1" width="4.140625" style="55" customWidth="1"/>
    <col min="2" max="2" width="26.8515625" style="55" customWidth="1"/>
    <col min="3" max="3" width="17.7109375" style="55" customWidth="1"/>
    <col min="4" max="4" width="9.421875" style="55" customWidth="1"/>
    <col min="5" max="5" width="12.28125" style="55" customWidth="1"/>
    <col min="6" max="6" width="13.00390625" style="55" customWidth="1"/>
    <col min="7" max="7" width="14.57421875" style="55" customWidth="1"/>
    <col min="8" max="8" width="27.7109375" style="51" customWidth="1"/>
    <col min="9" max="9" width="17.421875" style="55" customWidth="1"/>
    <col min="10" max="10" width="45.7109375" style="55" customWidth="1"/>
    <col min="11" max="11" width="36.8515625" style="55" customWidth="1"/>
    <col min="12" max="12" width="20.421875" style="1" customWidth="1"/>
    <col min="13" max="13" width="23.28125" style="1" customWidth="1"/>
    <col min="14" max="14" width="20.421875" style="1" customWidth="1"/>
    <col min="15" max="15" width="4.57421875" style="1" customWidth="1"/>
    <col min="16" max="16" width="25.421875" style="1" customWidth="1"/>
    <col min="17" max="17" width="82.140625" style="1" customWidth="1"/>
    <col min="18" max="23" width="21.140625" style="1" customWidth="1"/>
    <col min="24" max="24" width="16.421875" style="1" customWidth="1"/>
    <col min="25" max="25" width="15.28125" style="1" customWidth="1"/>
    <col min="26" max="26" width="15.57421875" style="1" customWidth="1"/>
    <col min="27" max="27" width="14.421875" style="1" customWidth="1"/>
    <col min="28" max="16384" width="9.140625" style="1" customWidth="1"/>
  </cols>
  <sheetData>
    <row r="1" spans="1:23" s="66" customFormat="1" ht="20.25">
      <c r="A1" s="365" t="s">
        <v>930</v>
      </c>
      <c r="B1" s="365"/>
      <c r="C1" s="365"/>
      <c r="D1" s="365"/>
      <c r="E1" s="365"/>
      <c r="F1" s="365"/>
      <c r="G1" s="365"/>
      <c r="H1" s="365"/>
      <c r="I1" s="365"/>
      <c r="J1" s="365"/>
      <c r="K1" s="65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3" spans="1:23" ht="27" customHeight="1">
      <c r="A3" s="3"/>
      <c r="B3" s="3"/>
      <c r="C3" s="3"/>
      <c r="D3" s="3"/>
      <c r="E3" s="3"/>
      <c r="F3" s="3"/>
      <c r="G3" s="3"/>
      <c r="H3" s="345"/>
      <c r="I3" s="345"/>
      <c r="J3" s="64"/>
      <c r="K3" s="6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7" ht="30" customHeight="1">
      <c r="A4" s="346" t="s">
        <v>1</v>
      </c>
      <c r="B4" s="346" t="s">
        <v>29</v>
      </c>
      <c r="C4" s="346" t="s">
        <v>30</v>
      </c>
      <c r="D4" s="346" t="s">
        <v>33</v>
      </c>
      <c r="E4" s="361" t="s">
        <v>46</v>
      </c>
      <c r="F4" s="346" t="s">
        <v>36</v>
      </c>
      <c r="G4" s="346" t="s">
        <v>2</v>
      </c>
      <c r="H4" s="362" t="s">
        <v>507</v>
      </c>
      <c r="I4" s="358" t="s">
        <v>508</v>
      </c>
      <c r="J4" s="346" t="s">
        <v>47</v>
      </c>
      <c r="K4" s="346" t="s">
        <v>3</v>
      </c>
      <c r="L4" s="361" t="s">
        <v>5</v>
      </c>
      <c r="M4" s="361"/>
      <c r="N4" s="361"/>
      <c r="O4" s="346" t="s">
        <v>1</v>
      </c>
      <c r="P4" s="361" t="s">
        <v>44</v>
      </c>
      <c r="Q4" s="361" t="s">
        <v>45</v>
      </c>
      <c r="R4" s="346" t="s">
        <v>37</v>
      </c>
      <c r="S4" s="346"/>
      <c r="T4" s="346"/>
      <c r="U4" s="346"/>
      <c r="V4" s="346"/>
      <c r="W4" s="346"/>
      <c r="X4" s="361" t="s">
        <v>50</v>
      </c>
      <c r="Y4" s="361" t="s">
        <v>4</v>
      </c>
      <c r="Z4" s="361" t="s">
        <v>31</v>
      </c>
      <c r="AA4" s="361" t="s">
        <v>32</v>
      </c>
    </row>
    <row r="5" spans="1:27" ht="71.25" customHeight="1">
      <c r="A5" s="346"/>
      <c r="B5" s="346"/>
      <c r="C5" s="346"/>
      <c r="D5" s="346"/>
      <c r="E5" s="361"/>
      <c r="F5" s="346"/>
      <c r="G5" s="346"/>
      <c r="H5" s="363"/>
      <c r="I5" s="364"/>
      <c r="J5" s="346"/>
      <c r="K5" s="346"/>
      <c r="L5" s="43" t="s">
        <v>6</v>
      </c>
      <c r="M5" s="43" t="s">
        <v>7</v>
      </c>
      <c r="N5" s="43" t="s">
        <v>8</v>
      </c>
      <c r="O5" s="346"/>
      <c r="P5" s="361"/>
      <c r="Q5" s="361"/>
      <c r="R5" s="4" t="s">
        <v>38</v>
      </c>
      <c r="S5" s="4" t="s">
        <v>39</v>
      </c>
      <c r="T5" s="4" t="s">
        <v>40</v>
      </c>
      <c r="U5" s="4" t="s">
        <v>41</v>
      </c>
      <c r="V5" s="4" t="s">
        <v>42</v>
      </c>
      <c r="W5" s="4" t="s">
        <v>43</v>
      </c>
      <c r="X5" s="361"/>
      <c r="Y5" s="361"/>
      <c r="Z5" s="361"/>
      <c r="AA5" s="361"/>
    </row>
    <row r="6" spans="1:27" ht="14.25" customHeight="1">
      <c r="A6" s="359" t="s">
        <v>117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59"/>
    </row>
    <row r="7" spans="1:27" s="49" customFormat="1" ht="33" customHeight="1">
      <c r="A7" s="248">
        <v>1</v>
      </c>
      <c r="B7" s="248" t="s">
        <v>63</v>
      </c>
      <c r="C7" s="248" t="s">
        <v>104</v>
      </c>
      <c r="D7" s="248" t="s">
        <v>64</v>
      </c>
      <c r="E7" s="248" t="s">
        <v>112</v>
      </c>
      <c r="F7" s="248" t="s">
        <v>506</v>
      </c>
      <c r="G7" s="248" t="s">
        <v>65</v>
      </c>
      <c r="H7" s="255">
        <v>2512000</v>
      </c>
      <c r="I7" s="249" t="s">
        <v>509</v>
      </c>
      <c r="J7" s="124" t="s">
        <v>494</v>
      </c>
      <c r="K7" s="248" t="s">
        <v>66</v>
      </c>
      <c r="L7" s="117" t="s">
        <v>107</v>
      </c>
      <c r="M7" s="117" t="s">
        <v>798</v>
      </c>
      <c r="N7" s="117" t="s">
        <v>799</v>
      </c>
      <c r="O7" s="117">
        <v>1</v>
      </c>
      <c r="P7" s="117" t="s">
        <v>491</v>
      </c>
      <c r="Q7" s="117" t="s">
        <v>800</v>
      </c>
      <c r="R7" s="117" t="s">
        <v>111</v>
      </c>
      <c r="S7" s="117" t="s">
        <v>111</v>
      </c>
      <c r="T7" s="117" t="s">
        <v>111</v>
      </c>
      <c r="U7" s="117" t="s">
        <v>174</v>
      </c>
      <c r="V7" s="117" t="s">
        <v>111</v>
      </c>
      <c r="W7" s="117" t="s">
        <v>111</v>
      </c>
      <c r="X7" s="118">
        <v>861.7</v>
      </c>
      <c r="Y7" s="118">
        <v>3</v>
      </c>
      <c r="Z7" s="118" t="s">
        <v>64</v>
      </c>
      <c r="AA7" s="118" t="s">
        <v>112</v>
      </c>
    </row>
    <row r="8" spans="1:27" s="49" customFormat="1" ht="25.5">
      <c r="A8" s="248">
        <v>2</v>
      </c>
      <c r="B8" s="248" t="s">
        <v>67</v>
      </c>
      <c r="C8" s="248"/>
      <c r="D8" s="248" t="s">
        <v>64</v>
      </c>
      <c r="E8" s="248" t="s">
        <v>112</v>
      </c>
      <c r="F8" s="248" t="s">
        <v>506</v>
      </c>
      <c r="G8" s="248" t="s">
        <v>65</v>
      </c>
      <c r="H8" s="249">
        <v>37570</v>
      </c>
      <c r="I8" s="249" t="s">
        <v>510</v>
      </c>
      <c r="J8" s="126" t="s">
        <v>495</v>
      </c>
      <c r="K8" s="248" t="s">
        <v>66</v>
      </c>
      <c r="L8" s="6" t="s">
        <v>109</v>
      </c>
      <c r="M8" s="6" t="s">
        <v>110</v>
      </c>
      <c r="N8" s="6"/>
      <c r="O8" s="6">
        <v>2</v>
      </c>
      <c r="P8" s="6" t="s">
        <v>491</v>
      </c>
      <c r="Q8" s="6"/>
      <c r="R8" s="117" t="s">
        <v>111</v>
      </c>
      <c r="S8" s="117" t="s">
        <v>111</v>
      </c>
      <c r="T8" s="117" t="s">
        <v>111</v>
      </c>
      <c r="U8" s="117" t="s">
        <v>111</v>
      </c>
      <c r="V8" s="117" t="s">
        <v>111</v>
      </c>
      <c r="W8" s="117" t="s">
        <v>111</v>
      </c>
      <c r="X8" s="5"/>
      <c r="Y8" s="5">
        <v>1</v>
      </c>
      <c r="Z8" s="5" t="s">
        <v>112</v>
      </c>
      <c r="AA8" s="5" t="s">
        <v>112</v>
      </c>
    </row>
    <row r="9" spans="1:27" s="49" customFormat="1" ht="25.5">
      <c r="A9" s="248">
        <v>3</v>
      </c>
      <c r="B9" s="248" t="s">
        <v>68</v>
      </c>
      <c r="C9" s="248"/>
      <c r="D9" s="248" t="s">
        <v>64</v>
      </c>
      <c r="E9" s="248" t="s">
        <v>112</v>
      </c>
      <c r="F9" s="248" t="s">
        <v>506</v>
      </c>
      <c r="G9" s="248" t="s">
        <v>65</v>
      </c>
      <c r="H9" s="249">
        <v>16140</v>
      </c>
      <c r="I9" s="249" t="s">
        <v>510</v>
      </c>
      <c r="J9" s="126" t="s">
        <v>495</v>
      </c>
      <c r="K9" s="248" t="s">
        <v>66</v>
      </c>
      <c r="L9" s="6" t="s">
        <v>109</v>
      </c>
      <c r="M9" s="6" t="s">
        <v>110</v>
      </c>
      <c r="N9" s="6"/>
      <c r="O9" s="6">
        <v>3</v>
      </c>
      <c r="P9" s="6" t="s">
        <v>491</v>
      </c>
      <c r="Q9" s="6"/>
      <c r="R9" s="117" t="s">
        <v>111</v>
      </c>
      <c r="S9" s="117" t="s">
        <v>111</v>
      </c>
      <c r="T9" s="117" t="s">
        <v>111</v>
      </c>
      <c r="U9" s="117" t="s">
        <v>111</v>
      </c>
      <c r="V9" s="117" t="s">
        <v>111</v>
      </c>
      <c r="W9" s="117" t="s">
        <v>111</v>
      </c>
      <c r="X9" s="5"/>
      <c r="Y9" s="5">
        <v>1</v>
      </c>
      <c r="Z9" s="5" t="s">
        <v>112</v>
      </c>
      <c r="AA9" s="5" t="s">
        <v>112</v>
      </c>
    </row>
    <row r="10" spans="1:27" s="49" customFormat="1" ht="38.25">
      <c r="A10" s="248">
        <v>4</v>
      </c>
      <c r="B10" s="248" t="s">
        <v>69</v>
      </c>
      <c r="C10" s="248"/>
      <c r="D10" s="248" t="s">
        <v>64</v>
      </c>
      <c r="E10" s="248" t="s">
        <v>112</v>
      </c>
      <c r="F10" s="248" t="s">
        <v>506</v>
      </c>
      <c r="G10" s="248" t="s">
        <v>65</v>
      </c>
      <c r="H10" s="249">
        <v>28060</v>
      </c>
      <c r="I10" s="249" t="s">
        <v>510</v>
      </c>
      <c r="J10" s="126" t="s">
        <v>496</v>
      </c>
      <c r="K10" s="248" t="s">
        <v>66</v>
      </c>
      <c r="L10" s="6" t="s">
        <v>109</v>
      </c>
      <c r="M10" s="6" t="s">
        <v>110</v>
      </c>
      <c r="N10" s="6"/>
      <c r="O10" s="6">
        <v>4</v>
      </c>
      <c r="P10" s="6" t="s">
        <v>491</v>
      </c>
      <c r="Q10" s="6"/>
      <c r="R10" s="117" t="s">
        <v>111</v>
      </c>
      <c r="S10" s="117" t="s">
        <v>111</v>
      </c>
      <c r="T10" s="117" t="s">
        <v>111</v>
      </c>
      <c r="U10" s="117" t="s">
        <v>111</v>
      </c>
      <c r="V10" s="117" t="s">
        <v>111</v>
      </c>
      <c r="W10" s="117" t="s">
        <v>111</v>
      </c>
      <c r="X10" s="5"/>
      <c r="Y10" s="5">
        <v>1</v>
      </c>
      <c r="Z10" s="5" t="s">
        <v>112</v>
      </c>
      <c r="AA10" s="5" t="s">
        <v>112</v>
      </c>
    </row>
    <row r="11" spans="1:27" s="49" customFormat="1" ht="25.5">
      <c r="A11" s="248">
        <v>5</v>
      </c>
      <c r="B11" s="248" t="s">
        <v>70</v>
      </c>
      <c r="C11" s="248"/>
      <c r="D11" s="248" t="s">
        <v>64</v>
      </c>
      <c r="E11" s="248" t="s">
        <v>112</v>
      </c>
      <c r="F11" s="248" t="s">
        <v>506</v>
      </c>
      <c r="G11" s="248" t="s">
        <v>65</v>
      </c>
      <c r="H11" s="249">
        <v>11760</v>
      </c>
      <c r="I11" s="249" t="s">
        <v>510</v>
      </c>
      <c r="J11" s="140" t="s">
        <v>119</v>
      </c>
      <c r="K11" s="248" t="s">
        <v>66</v>
      </c>
      <c r="L11" s="6" t="s">
        <v>109</v>
      </c>
      <c r="M11" s="6" t="s">
        <v>110</v>
      </c>
      <c r="N11" s="6"/>
      <c r="O11" s="6">
        <v>5</v>
      </c>
      <c r="P11" s="6" t="s">
        <v>491</v>
      </c>
      <c r="Q11" s="6"/>
      <c r="R11" s="117" t="s">
        <v>111</v>
      </c>
      <c r="S11" s="117" t="s">
        <v>111</v>
      </c>
      <c r="T11" s="117" t="s">
        <v>111</v>
      </c>
      <c r="U11" s="117" t="s">
        <v>111</v>
      </c>
      <c r="V11" s="117" t="s">
        <v>111</v>
      </c>
      <c r="W11" s="117" t="s">
        <v>111</v>
      </c>
      <c r="X11" s="5"/>
      <c r="Y11" s="5">
        <v>1</v>
      </c>
      <c r="Z11" s="5" t="s">
        <v>112</v>
      </c>
      <c r="AA11" s="5" t="s">
        <v>112</v>
      </c>
    </row>
    <row r="12" spans="1:27" s="49" customFormat="1" ht="51">
      <c r="A12" s="248">
        <v>6</v>
      </c>
      <c r="B12" s="248" t="s">
        <v>69</v>
      </c>
      <c r="C12" s="248" t="s">
        <v>104</v>
      </c>
      <c r="D12" s="248" t="s">
        <v>64</v>
      </c>
      <c r="E12" s="248" t="s">
        <v>112</v>
      </c>
      <c r="F12" s="248" t="s">
        <v>485</v>
      </c>
      <c r="G12" s="248" t="s">
        <v>486</v>
      </c>
      <c r="H12" s="247">
        <v>768000</v>
      </c>
      <c r="I12" s="249" t="s">
        <v>509</v>
      </c>
      <c r="J12" s="126" t="s">
        <v>497</v>
      </c>
      <c r="K12" s="248" t="s">
        <v>71</v>
      </c>
      <c r="L12" s="6" t="s">
        <v>107</v>
      </c>
      <c r="M12" s="6" t="s">
        <v>801</v>
      </c>
      <c r="N12" s="6" t="s">
        <v>802</v>
      </c>
      <c r="O12" s="6">
        <v>6</v>
      </c>
      <c r="P12" s="6" t="s">
        <v>491</v>
      </c>
      <c r="Q12" s="6" t="s">
        <v>803</v>
      </c>
      <c r="R12" s="117" t="s">
        <v>111</v>
      </c>
      <c r="S12" s="117" t="s">
        <v>111</v>
      </c>
      <c r="T12" s="117" t="s">
        <v>111</v>
      </c>
      <c r="U12" s="117" t="s">
        <v>111</v>
      </c>
      <c r="V12" s="117" t="s">
        <v>111</v>
      </c>
      <c r="W12" s="117" t="s">
        <v>111</v>
      </c>
      <c r="X12" s="5">
        <v>263.5</v>
      </c>
      <c r="Y12" s="5">
        <v>3</v>
      </c>
      <c r="Z12" s="5" t="s">
        <v>64</v>
      </c>
      <c r="AA12" s="5" t="s">
        <v>112</v>
      </c>
    </row>
    <row r="13" spans="1:27" s="49" customFormat="1" ht="38.25">
      <c r="A13" s="248">
        <v>7</v>
      </c>
      <c r="B13" s="248" t="s">
        <v>69</v>
      </c>
      <c r="C13" s="248" t="s">
        <v>104</v>
      </c>
      <c r="D13" s="248" t="s">
        <v>64</v>
      </c>
      <c r="E13" s="248" t="s">
        <v>112</v>
      </c>
      <c r="F13" s="248" t="s">
        <v>506</v>
      </c>
      <c r="G13" s="248" t="s">
        <v>486</v>
      </c>
      <c r="H13" s="247">
        <v>1230000</v>
      </c>
      <c r="I13" s="249" t="s">
        <v>509</v>
      </c>
      <c r="J13" s="126" t="s">
        <v>498</v>
      </c>
      <c r="K13" s="248" t="s">
        <v>72</v>
      </c>
      <c r="L13" s="6" t="s">
        <v>107</v>
      </c>
      <c r="M13" s="6" t="s">
        <v>804</v>
      </c>
      <c r="N13" s="6" t="s">
        <v>805</v>
      </c>
      <c r="O13" s="6">
        <v>7</v>
      </c>
      <c r="P13" s="6" t="s">
        <v>491</v>
      </c>
      <c r="Q13" s="6" t="s">
        <v>806</v>
      </c>
      <c r="R13" s="117" t="s">
        <v>111</v>
      </c>
      <c r="S13" s="117" t="s">
        <v>111</v>
      </c>
      <c r="T13" s="117" t="s">
        <v>111</v>
      </c>
      <c r="U13" s="117" t="s">
        <v>111</v>
      </c>
      <c r="V13" s="117" t="s">
        <v>111</v>
      </c>
      <c r="W13" s="117" t="s">
        <v>111</v>
      </c>
      <c r="X13" s="5">
        <v>421.9</v>
      </c>
      <c r="Y13" s="141" t="s">
        <v>807</v>
      </c>
      <c r="Z13" s="5" t="s">
        <v>64</v>
      </c>
      <c r="AA13" s="5" t="s">
        <v>112</v>
      </c>
    </row>
    <row r="14" spans="1:27" s="49" customFormat="1" ht="25.5">
      <c r="A14" s="248">
        <v>8</v>
      </c>
      <c r="B14" s="248" t="s">
        <v>73</v>
      </c>
      <c r="C14" s="248" t="s">
        <v>105</v>
      </c>
      <c r="D14" s="248" t="s">
        <v>64</v>
      </c>
      <c r="E14" s="248" t="s">
        <v>112</v>
      </c>
      <c r="F14" s="248" t="s">
        <v>112</v>
      </c>
      <c r="G14" s="248"/>
      <c r="H14" s="249">
        <v>7976.08</v>
      </c>
      <c r="I14" s="249" t="s">
        <v>510</v>
      </c>
      <c r="J14" s="61"/>
      <c r="K14" s="248" t="s">
        <v>74</v>
      </c>
      <c r="L14" s="6"/>
      <c r="M14" s="6"/>
      <c r="N14" s="6"/>
      <c r="O14" s="6">
        <v>8</v>
      </c>
      <c r="P14" s="6"/>
      <c r="Q14" s="6"/>
      <c r="R14" s="6"/>
      <c r="S14" s="6"/>
      <c r="T14" s="6"/>
      <c r="U14" s="6"/>
      <c r="V14" s="6"/>
      <c r="W14" s="6"/>
      <c r="X14" s="5"/>
      <c r="Y14" s="5"/>
      <c r="Z14" s="5"/>
      <c r="AA14" s="5"/>
    </row>
    <row r="15" spans="1:27" s="49" customFormat="1" ht="12.75">
      <c r="A15" s="348">
        <v>9</v>
      </c>
      <c r="B15" s="348" t="s">
        <v>99</v>
      </c>
      <c r="C15" s="348" t="s">
        <v>501</v>
      </c>
      <c r="D15" s="348" t="s">
        <v>64</v>
      </c>
      <c r="E15" s="370" t="s">
        <v>112</v>
      </c>
      <c r="F15" s="348" t="s">
        <v>487</v>
      </c>
      <c r="G15" s="348" t="s">
        <v>500</v>
      </c>
      <c r="H15" s="343">
        <v>349000</v>
      </c>
      <c r="I15" s="343" t="s">
        <v>509</v>
      </c>
      <c r="J15" s="367" t="s">
        <v>499</v>
      </c>
      <c r="K15" s="348" t="s">
        <v>75</v>
      </c>
      <c r="L15" s="348" t="s">
        <v>934</v>
      </c>
      <c r="M15" s="82"/>
      <c r="N15" s="348" t="s">
        <v>935</v>
      </c>
      <c r="O15" s="82"/>
      <c r="P15" s="348" t="s">
        <v>113</v>
      </c>
      <c r="Q15" s="82"/>
      <c r="R15" s="348" t="s">
        <v>111</v>
      </c>
      <c r="S15" s="348" t="s">
        <v>111</v>
      </c>
      <c r="T15" s="348" t="s">
        <v>111</v>
      </c>
      <c r="U15" s="348" t="s">
        <v>111</v>
      </c>
      <c r="V15" s="348" t="s">
        <v>111</v>
      </c>
      <c r="W15" s="348" t="s">
        <v>111</v>
      </c>
      <c r="X15" s="348" t="s">
        <v>936</v>
      </c>
      <c r="Y15" s="348" t="s">
        <v>937</v>
      </c>
      <c r="Z15" s="348" t="s">
        <v>938</v>
      </c>
      <c r="AA15" s="374" t="s">
        <v>112</v>
      </c>
    </row>
    <row r="16" spans="1:27" s="49" customFormat="1" ht="12.75">
      <c r="A16" s="366"/>
      <c r="B16" s="366"/>
      <c r="C16" s="349"/>
      <c r="D16" s="366"/>
      <c r="E16" s="371"/>
      <c r="F16" s="366"/>
      <c r="G16" s="366"/>
      <c r="H16" s="344"/>
      <c r="I16" s="344"/>
      <c r="J16" s="368"/>
      <c r="K16" s="366"/>
      <c r="L16" s="366"/>
      <c r="M16" s="82"/>
      <c r="N16" s="366"/>
      <c r="O16" s="82"/>
      <c r="P16" s="366"/>
      <c r="Q16" s="82"/>
      <c r="R16" s="366"/>
      <c r="S16" s="366"/>
      <c r="T16" s="366"/>
      <c r="U16" s="366"/>
      <c r="V16" s="366"/>
      <c r="W16" s="366"/>
      <c r="X16" s="366"/>
      <c r="Y16" s="366"/>
      <c r="Z16" s="366"/>
      <c r="AA16" s="375"/>
    </row>
    <row r="17" spans="1:27" s="49" customFormat="1" ht="12.75">
      <c r="A17" s="366"/>
      <c r="B17" s="366"/>
      <c r="C17" s="248" t="s">
        <v>502</v>
      </c>
      <c r="D17" s="366"/>
      <c r="E17" s="371"/>
      <c r="F17" s="366"/>
      <c r="G17" s="366"/>
      <c r="H17" s="249">
        <v>679000</v>
      </c>
      <c r="I17" s="249" t="s">
        <v>509</v>
      </c>
      <c r="J17" s="368"/>
      <c r="K17" s="366"/>
      <c r="L17" s="366"/>
      <c r="M17" s="82"/>
      <c r="N17" s="366"/>
      <c r="O17" s="82"/>
      <c r="P17" s="366"/>
      <c r="Q17" s="82"/>
      <c r="R17" s="366"/>
      <c r="S17" s="366"/>
      <c r="T17" s="366"/>
      <c r="U17" s="366"/>
      <c r="V17" s="366"/>
      <c r="W17" s="366"/>
      <c r="X17" s="366"/>
      <c r="Y17" s="366"/>
      <c r="Z17" s="366"/>
      <c r="AA17" s="375"/>
    </row>
    <row r="18" spans="1:27" s="49" customFormat="1" ht="25.5">
      <c r="A18" s="366"/>
      <c r="B18" s="366"/>
      <c r="C18" s="248" t="s">
        <v>503</v>
      </c>
      <c r="D18" s="366"/>
      <c r="E18" s="371"/>
      <c r="F18" s="366"/>
      <c r="G18" s="366"/>
      <c r="H18" s="249">
        <v>619000</v>
      </c>
      <c r="I18" s="249" t="s">
        <v>509</v>
      </c>
      <c r="J18" s="368"/>
      <c r="K18" s="366"/>
      <c r="L18" s="366"/>
      <c r="M18" s="82"/>
      <c r="N18" s="366"/>
      <c r="O18" s="82"/>
      <c r="P18" s="366"/>
      <c r="Q18" s="82"/>
      <c r="R18" s="366"/>
      <c r="S18" s="366"/>
      <c r="T18" s="366"/>
      <c r="U18" s="366"/>
      <c r="V18" s="366"/>
      <c r="W18" s="366"/>
      <c r="X18" s="366"/>
      <c r="Y18" s="366"/>
      <c r="Z18" s="366"/>
      <c r="AA18" s="375"/>
    </row>
    <row r="19" spans="1:27" s="49" customFormat="1" ht="25.5">
      <c r="A19" s="366"/>
      <c r="B19" s="366"/>
      <c r="C19" s="248" t="s">
        <v>504</v>
      </c>
      <c r="D19" s="366"/>
      <c r="E19" s="371"/>
      <c r="F19" s="366"/>
      <c r="G19" s="366"/>
      <c r="H19" s="249">
        <v>23000</v>
      </c>
      <c r="I19" s="249" t="s">
        <v>509</v>
      </c>
      <c r="J19" s="368"/>
      <c r="K19" s="366"/>
      <c r="L19" s="366"/>
      <c r="M19" s="82"/>
      <c r="N19" s="366"/>
      <c r="O19" s="82"/>
      <c r="P19" s="366"/>
      <c r="Q19" s="82"/>
      <c r="R19" s="366"/>
      <c r="S19" s="366"/>
      <c r="T19" s="366"/>
      <c r="U19" s="366"/>
      <c r="V19" s="366"/>
      <c r="W19" s="366"/>
      <c r="X19" s="366"/>
      <c r="Y19" s="366"/>
      <c r="Z19" s="366"/>
      <c r="AA19" s="375"/>
    </row>
    <row r="20" spans="1:27" s="49" customFormat="1" ht="12.75">
      <c r="A20" s="349"/>
      <c r="B20" s="349"/>
      <c r="C20" s="248" t="s">
        <v>505</v>
      </c>
      <c r="D20" s="349"/>
      <c r="E20" s="372"/>
      <c r="F20" s="349"/>
      <c r="G20" s="349"/>
      <c r="H20" s="249">
        <v>33000</v>
      </c>
      <c r="I20" s="249" t="s">
        <v>509</v>
      </c>
      <c r="J20" s="369"/>
      <c r="K20" s="349"/>
      <c r="L20" s="349"/>
      <c r="M20" s="82"/>
      <c r="N20" s="349"/>
      <c r="O20" s="82"/>
      <c r="P20" s="349"/>
      <c r="Q20" s="82"/>
      <c r="R20" s="349"/>
      <c r="S20" s="349"/>
      <c r="T20" s="349"/>
      <c r="U20" s="349"/>
      <c r="V20" s="349"/>
      <c r="W20" s="349"/>
      <c r="X20" s="349"/>
      <c r="Y20" s="349"/>
      <c r="Z20" s="349"/>
      <c r="AA20" s="376"/>
    </row>
    <row r="21" spans="1:27" s="49" customFormat="1" ht="63.75">
      <c r="A21" s="248">
        <v>10</v>
      </c>
      <c r="B21" s="248" t="s">
        <v>76</v>
      </c>
      <c r="C21" s="248"/>
      <c r="D21" s="248" t="s">
        <v>64</v>
      </c>
      <c r="E21" s="96" t="s">
        <v>112</v>
      </c>
      <c r="F21" s="248" t="s">
        <v>112</v>
      </c>
      <c r="G21" s="248" t="s">
        <v>488</v>
      </c>
      <c r="H21" s="249">
        <v>31316.4</v>
      </c>
      <c r="I21" s="249" t="s">
        <v>510</v>
      </c>
      <c r="J21" s="61"/>
      <c r="K21" s="248" t="s">
        <v>74</v>
      </c>
      <c r="L21" s="82"/>
      <c r="M21" s="82"/>
      <c r="N21" s="82"/>
      <c r="O21" s="82">
        <v>15</v>
      </c>
      <c r="P21" s="82"/>
      <c r="Q21" s="82"/>
      <c r="R21" s="82"/>
      <c r="S21" s="82"/>
      <c r="T21" s="82"/>
      <c r="U21" s="82"/>
      <c r="V21" s="82"/>
      <c r="W21" s="82"/>
      <c r="X21" s="60"/>
      <c r="Y21" s="60"/>
      <c r="Z21" s="60"/>
      <c r="AA21" s="60"/>
    </row>
    <row r="22" spans="1:27" s="49" customFormat="1" ht="12.75">
      <c r="A22" s="248">
        <v>11</v>
      </c>
      <c r="B22" s="248" t="s">
        <v>77</v>
      </c>
      <c r="C22" s="248"/>
      <c r="D22" s="248" t="s">
        <v>64</v>
      </c>
      <c r="E22" s="96" t="s">
        <v>112</v>
      </c>
      <c r="F22" s="248" t="s">
        <v>484</v>
      </c>
      <c r="G22" s="248">
        <v>1930</v>
      </c>
      <c r="H22" s="249">
        <v>15020</v>
      </c>
      <c r="I22" s="249" t="s">
        <v>510</v>
      </c>
      <c r="J22" s="61"/>
      <c r="K22" s="248" t="s">
        <v>66</v>
      </c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60"/>
      <c r="Y22" s="60"/>
      <c r="Z22" s="60"/>
      <c r="AA22" s="60"/>
    </row>
    <row r="23" spans="1:27" s="49" customFormat="1" ht="25.5">
      <c r="A23" s="248">
        <v>12</v>
      </c>
      <c r="B23" s="248" t="s">
        <v>78</v>
      </c>
      <c r="C23" s="248"/>
      <c r="D23" s="248" t="s">
        <v>64</v>
      </c>
      <c r="E23" s="96" t="s">
        <v>112</v>
      </c>
      <c r="F23" s="248" t="s">
        <v>112</v>
      </c>
      <c r="G23" s="248">
        <v>2003</v>
      </c>
      <c r="H23" s="249">
        <v>781318.54</v>
      </c>
      <c r="I23" s="249" t="s">
        <v>510</v>
      </c>
      <c r="J23" s="61"/>
      <c r="K23" s="248" t="s">
        <v>79</v>
      </c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60"/>
      <c r="Y23" s="60"/>
      <c r="Z23" s="60"/>
      <c r="AA23" s="60"/>
    </row>
    <row r="24" spans="1:27" s="49" customFormat="1" ht="12.75">
      <c r="A24" s="248">
        <v>13</v>
      </c>
      <c r="B24" s="248" t="s">
        <v>80</v>
      </c>
      <c r="C24" s="248"/>
      <c r="D24" s="248" t="s">
        <v>64</v>
      </c>
      <c r="E24" s="96" t="s">
        <v>112</v>
      </c>
      <c r="F24" s="248" t="s">
        <v>112</v>
      </c>
      <c r="G24" s="248">
        <v>2003</v>
      </c>
      <c r="H24" s="249">
        <v>197397.57</v>
      </c>
      <c r="I24" s="249" t="s">
        <v>510</v>
      </c>
      <c r="J24" s="61"/>
      <c r="K24" s="248" t="s">
        <v>81</v>
      </c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60"/>
      <c r="Y24" s="60"/>
      <c r="Z24" s="60"/>
      <c r="AA24" s="60"/>
    </row>
    <row r="25" spans="1:27" s="49" customFormat="1" ht="12.75">
      <c r="A25" s="248">
        <v>14</v>
      </c>
      <c r="B25" s="248" t="s">
        <v>82</v>
      </c>
      <c r="C25" s="248"/>
      <c r="D25" s="248" t="s">
        <v>64</v>
      </c>
      <c r="E25" s="96" t="s">
        <v>112</v>
      </c>
      <c r="F25" s="248" t="s">
        <v>112</v>
      </c>
      <c r="G25" s="248">
        <v>2003</v>
      </c>
      <c r="H25" s="249">
        <v>328392.48</v>
      </c>
      <c r="I25" s="249" t="s">
        <v>510</v>
      </c>
      <c r="J25" s="61"/>
      <c r="K25" s="248" t="s">
        <v>83</v>
      </c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60"/>
      <c r="Y25" s="60"/>
      <c r="Z25" s="60"/>
      <c r="AA25" s="60"/>
    </row>
    <row r="26" spans="1:27" s="49" customFormat="1" ht="12.75">
      <c r="A26" s="248">
        <v>15</v>
      </c>
      <c r="B26" s="248" t="s">
        <v>84</v>
      </c>
      <c r="C26" s="248"/>
      <c r="D26" s="248" t="s">
        <v>64</v>
      </c>
      <c r="E26" s="96" t="s">
        <v>112</v>
      </c>
      <c r="F26" s="248" t="s">
        <v>112</v>
      </c>
      <c r="G26" s="248">
        <v>2014</v>
      </c>
      <c r="H26" s="249">
        <v>24798.32</v>
      </c>
      <c r="I26" s="249" t="s">
        <v>510</v>
      </c>
      <c r="J26" s="61"/>
      <c r="K26" s="248" t="s">
        <v>85</v>
      </c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60"/>
      <c r="Y26" s="60"/>
      <c r="Z26" s="60"/>
      <c r="AA26" s="60"/>
    </row>
    <row r="27" spans="1:27" s="49" customFormat="1" ht="25.5">
      <c r="A27" s="248">
        <v>16</v>
      </c>
      <c r="B27" s="248" t="s">
        <v>86</v>
      </c>
      <c r="C27" s="248"/>
      <c r="D27" s="248" t="s">
        <v>64</v>
      </c>
      <c r="E27" s="96" t="s">
        <v>112</v>
      </c>
      <c r="F27" s="248" t="s">
        <v>112</v>
      </c>
      <c r="G27" s="248">
        <v>2008</v>
      </c>
      <c r="H27" s="249">
        <v>1181061.19</v>
      </c>
      <c r="I27" s="249" t="s">
        <v>510</v>
      </c>
      <c r="J27" s="61"/>
      <c r="K27" s="248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60"/>
      <c r="Y27" s="60"/>
      <c r="Z27" s="60"/>
      <c r="AA27" s="60"/>
    </row>
    <row r="28" spans="1:27" s="49" customFormat="1" ht="25.5">
      <c r="A28" s="248">
        <v>17</v>
      </c>
      <c r="B28" s="248" t="s">
        <v>87</v>
      </c>
      <c r="C28" s="248"/>
      <c r="D28" s="248" t="s">
        <v>64</v>
      </c>
      <c r="E28" s="96" t="s">
        <v>112</v>
      </c>
      <c r="F28" s="248" t="s">
        <v>112</v>
      </c>
      <c r="G28" s="248">
        <v>2007</v>
      </c>
      <c r="H28" s="249">
        <v>36894.57</v>
      </c>
      <c r="I28" s="249" t="s">
        <v>510</v>
      </c>
      <c r="J28" s="61"/>
      <c r="K28" s="248" t="s">
        <v>88</v>
      </c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60"/>
      <c r="Y28" s="60"/>
      <c r="Z28" s="60"/>
      <c r="AA28" s="60"/>
    </row>
    <row r="29" spans="1:27" s="49" customFormat="1" ht="25.5">
      <c r="A29" s="248">
        <v>18</v>
      </c>
      <c r="B29" s="248" t="s">
        <v>89</v>
      </c>
      <c r="C29" s="248"/>
      <c r="D29" s="248" t="s">
        <v>64</v>
      </c>
      <c r="E29" s="96" t="s">
        <v>112</v>
      </c>
      <c r="F29" s="248" t="s">
        <v>112</v>
      </c>
      <c r="G29" s="248">
        <v>2008</v>
      </c>
      <c r="H29" s="249">
        <v>142078.22</v>
      </c>
      <c r="I29" s="249" t="s">
        <v>510</v>
      </c>
      <c r="J29" s="61"/>
      <c r="K29" s="248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60"/>
      <c r="Y29" s="60"/>
      <c r="Z29" s="60"/>
      <c r="AA29" s="60"/>
    </row>
    <row r="30" spans="1:27" s="49" customFormat="1" ht="25.5">
      <c r="A30" s="248">
        <v>19</v>
      </c>
      <c r="B30" s="248" t="s">
        <v>90</v>
      </c>
      <c r="C30" s="248"/>
      <c r="D30" s="248" t="s">
        <v>64</v>
      </c>
      <c r="E30" s="96" t="s">
        <v>112</v>
      </c>
      <c r="F30" s="248" t="s">
        <v>112</v>
      </c>
      <c r="G30" s="248">
        <v>2009</v>
      </c>
      <c r="H30" s="249">
        <v>39986.02</v>
      </c>
      <c r="I30" s="249" t="s">
        <v>510</v>
      </c>
      <c r="J30" s="61"/>
      <c r="K30" s="248" t="s">
        <v>91</v>
      </c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60"/>
      <c r="Y30" s="60"/>
      <c r="Z30" s="60"/>
      <c r="AA30" s="60"/>
    </row>
    <row r="31" spans="1:27" s="49" customFormat="1" ht="12.75">
      <c r="A31" s="248">
        <v>20</v>
      </c>
      <c r="B31" s="248" t="s">
        <v>92</v>
      </c>
      <c r="C31" s="248"/>
      <c r="D31" s="248" t="s">
        <v>64</v>
      </c>
      <c r="E31" s="96" t="s">
        <v>112</v>
      </c>
      <c r="F31" s="248" t="s">
        <v>112</v>
      </c>
      <c r="G31" s="248">
        <v>2009</v>
      </c>
      <c r="H31" s="249">
        <v>1144307.91</v>
      </c>
      <c r="I31" s="249" t="s">
        <v>510</v>
      </c>
      <c r="J31" s="61"/>
      <c r="K31" s="248" t="s">
        <v>79</v>
      </c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60"/>
      <c r="Y31" s="60"/>
      <c r="Z31" s="60"/>
      <c r="AA31" s="60"/>
    </row>
    <row r="32" spans="1:27" s="49" customFormat="1" ht="12.75">
      <c r="A32" s="248">
        <v>21</v>
      </c>
      <c r="B32" s="248" t="s">
        <v>93</v>
      </c>
      <c r="C32" s="248"/>
      <c r="D32" s="248" t="s">
        <v>64</v>
      </c>
      <c r="E32" s="96" t="s">
        <v>112</v>
      </c>
      <c r="F32" s="248" t="s">
        <v>112</v>
      </c>
      <c r="G32" s="248">
        <v>2009</v>
      </c>
      <c r="H32" s="249">
        <v>228275.26</v>
      </c>
      <c r="I32" s="249" t="s">
        <v>510</v>
      </c>
      <c r="J32" s="61"/>
      <c r="K32" s="248" t="s">
        <v>74</v>
      </c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60"/>
      <c r="Y32" s="60"/>
      <c r="Z32" s="60"/>
      <c r="AA32" s="60"/>
    </row>
    <row r="33" spans="1:27" s="49" customFormat="1" ht="25.5">
      <c r="A33" s="248">
        <v>22</v>
      </c>
      <c r="B33" s="248" t="s">
        <v>94</v>
      </c>
      <c r="C33" s="248"/>
      <c r="D33" s="248" t="s">
        <v>64</v>
      </c>
      <c r="E33" s="96" t="s">
        <v>112</v>
      </c>
      <c r="F33" s="248" t="s">
        <v>112</v>
      </c>
      <c r="G33" s="248">
        <v>2010</v>
      </c>
      <c r="H33" s="249">
        <v>876745</v>
      </c>
      <c r="I33" s="249" t="s">
        <v>510</v>
      </c>
      <c r="J33" s="61"/>
      <c r="K33" s="248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60"/>
      <c r="Y33" s="60"/>
      <c r="Z33" s="60"/>
      <c r="AA33" s="60"/>
    </row>
    <row r="34" spans="1:27" s="49" customFormat="1" ht="25.5">
      <c r="A34" s="248">
        <v>23</v>
      </c>
      <c r="B34" s="248" t="s">
        <v>95</v>
      </c>
      <c r="C34" s="248"/>
      <c r="D34" s="248" t="s">
        <v>64</v>
      </c>
      <c r="E34" s="96" t="s">
        <v>112</v>
      </c>
      <c r="F34" s="248" t="s">
        <v>112</v>
      </c>
      <c r="G34" s="248">
        <v>2014</v>
      </c>
      <c r="H34" s="247">
        <v>4894585.51</v>
      </c>
      <c r="I34" s="249" t="s">
        <v>510</v>
      </c>
      <c r="J34" s="61"/>
      <c r="K34" s="248" t="s">
        <v>79</v>
      </c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60"/>
      <c r="Y34" s="60"/>
      <c r="Z34" s="60"/>
      <c r="AA34" s="60"/>
    </row>
    <row r="35" spans="1:27" s="49" customFormat="1" ht="76.5" customHeight="1">
      <c r="A35" s="248">
        <v>24</v>
      </c>
      <c r="B35" s="248" t="s">
        <v>96</v>
      </c>
      <c r="C35" s="248"/>
      <c r="D35" s="248" t="s">
        <v>64</v>
      </c>
      <c r="E35" s="96" t="s">
        <v>112</v>
      </c>
      <c r="F35" s="248" t="s">
        <v>112</v>
      </c>
      <c r="G35" s="248"/>
      <c r="H35" s="249">
        <v>1299356.7</v>
      </c>
      <c r="I35" s="249" t="s">
        <v>510</v>
      </c>
      <c r="J35" s="61"/>
      <c r="K35" s="248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60"/>
      <c r="Y35" s="60"/>
      <c r="Z35" s="60"/>
      <c r="AA35" s="60"/>
    </row>
    <row r="36" spans="1:27" s="49" customFormat="1" ht="12.75">
      <c r="A36" s="248">
        <v>25</v>
      </c>
      <c r="B36" s="248" t="s">
        <v>97</v>
      </c>
      <c r="C36" s="248"/>
      <c r="D36" s="248" t="s">
        <v>64</v>
      </c>
      <c r="E36" s="96" t="s">
        <v>112</v>
      </c>
      <c r="F36" s="248" t="s">
        <v>112</v>
      </c>
      <c r="G36" s="248">
        <v>2008</v>
      </c>
      <c r="H36" s="249">
        <v>416908.39</v>
      </c>
      <c r="I36" s="249" t="s">
        <v>510</v>
      </c>
      <c r="J36" s="61"/>
      <c r="K36" s="248" t="s">
        <v>98</v>
      </c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60"/>
      <c r="Y36" s="60"/>
      <c r="Z36" s="60"/>
      <c r="AA36" s="60"/>
    </row>
    <row r="37" spans="1:27" s="49" customFormat="1" ht="38.25">
      <c r="A37" s="248">
        <v>26</v>
      </c>
      <c r="B37" s="248" t="s">
        <v>106</v>
      </c>
      <c r="C37" s="248"/>
      <c r="D37" s="248" t="s">
        <v>64</v>
      </c>
      <c r="E37" s="96" t="s">
        <v>112</v>
      </c>
      <c r="F37" s="248" t="s">
        <v>112</v>
      </c>
      <c r="G37" s="248">
        <v>2008</v>
      </c>
      <c r="H37" s="249">
        <v>388874.56</v>
      </c>
      <c r="I37" s="249" t="s">
        <v>510</v>
      </c>
      <c r="J37" s="61"/>
      <c r="K37" s="248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60"/>
      <c r="Y37" s="60"/>
      <c r="Z37" s="60"/>
      <c r="AA37" s="60"/>
    </row>
    <row r="38" spans="1:27" s="49" customFormat="1" ht="25.5">
      <c r="A38" s="248">
        <v>27</v>
      </c>
      <c r="B38" s="248" t="s">
        <v>100</v>
      </c>
      <c r="C38" s="248"/>
      <c r="D38" s="248" t="s">
        <v>64</v>
      </c>
      <c r="E38" s="96" t="s">
        <v>112</v>
      </c>
      <c r="F38" s="248" t="s">
        <v>112</v>
      </c>
      <c r="G38" s="248">
        <v>2003</v>
      </c>
      <c r="H38" s="249">
        <v>677654</v>
      </c>
      <c r="I38" s="249" t="s">
        <v>510</v>
      </c>
      <c r="J38" s="61"/>
      <c r="K38" s="248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60"/>
      <c r="Y38" s="60"/>
      <c r="Z38" s="60"/>
      <c r="AA38" s="60"/>
    </row>
    <row r="39" spans="1:27" s="49" customFormat="1" ht="12.75">
      <c r="A39" s="248">
        <v>28</v>
      </c>
      <c r="B39" s="248" t="s">
        <v>101</v>
      </c>
      <c r="C39" s="248"/>
      <c r="D39" s="248" t="s">
        <v>64</v>
      </c>
      <c r="E39" s="96" t="s">
        <v>112</v>
      </c>
      <c r="F39" s="248" t="s">
        <v>112</v>
      </c>
      <c r="G39" s="248">
        <v>2010</v>
      </c>
      <c r="H39" s="249">
        <v>3214224.71</v>
      </c>
      <c r="I39" s="249" t="s">
        <v>510</v>
      </c>
      <c r="J39" s="61"/>
      <c r="K39" s="248" t="s">
        <v>103</v>
      </c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60"/>
      <c r="Y39" s="60"/>
      <c r="Z39" s="60"/>
      <c r="AA39" s="60"/>
    </row>
    <row r="40" spans="1:27" s="49" customFormat="1" ht="12.75">
      <c r="A40" s="248">
        <v>29</v>
      </c>
      <c r="B40" s="248" t="s">
        <v>101</v>
      </c>
      <c r="C40" s="248"/>
      <c r="D40" s="248" t="s">
        <v>64</v>
      </c>
      <c r="E40" s="96" t="s">
        <v>112</v>
      </c>
      <c r="F40" s="248" t="s">
        <v>112</v>
      </c>
      <c r="G40" s="248">
        <v>2009</v>
      </c>
      <c r="H40" s="249">
        <v>607980.83</v>
      </c>
      <c r="I40" s="249" t="s">
        <v>510</v>
      </c>
      <c r="J40" s="61"/>
      <c r="K40" s="248" t="s">
        <v>102</v>
      </c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60"/>
      <c r="Y40" s="60"/>
      <c r="Z40" s="60"/>
      <c r="AA40" s="60"/>
    </row>
    <row r="41" spans="1:29" s="49" customFormat="1" ht="204">
      <c r="A41" s="248">
        <v>30</v>
      </c>
      <c r="B41" s="248" t="s">
        <v>461</v>
      </c>
      <c r="C41" s="248"/>
      <c r="D41" s="248" t="s">
        <v>64</v>
      </c>
      <c r="E41" s="257" t="s">
        <v>112</v>
      </c>
      <c r="F41" s="248" t="s">
        <v>506</v>
      </c>
      <c r="G41" s="257">
        <v>1890</v>
      </c>
      <c r="H41" s="249">
        <v>976000</v>
      </c>
      <c r="I41" s="129" t="s">
        <v>509</v>
      </c>
      <c r="J41" s="61" t="s">
        <v>462</v>
      </c>
      <c r="K41" s="248" t="s">
        <v>463</v>
      </c>
      <c r="L41" s="82" t="s">
        <v>107</v>
      </c>
      <c r="M41" s="82" t="s">
        <v>489</v>
      </c>
      <c r="N41" s="82" t="s">
        <v>490</v>
      </c>
      <c r="O41" s="60"/>
      <c r="P41" s="60" t="s">
        <v>491</v>
      </c>
      <c r="Q41" s="82" t="s">
        <v>493</v>
      </c>
      <c r="R41" s="60"/>
      <c r="S41" s="60" t="s">
        <v>111</v>
      </c>
      <c r="T41" s="60" t="s">
        <v>111</v>
      </c>
      <c r="U41" s="60" t="s">
        <v>192</v>
      </c>
      <c r="V41" s="60" t="s">
        <v>111</v>
      </c>
      <c r="W41" s="60" t="s">
        <v>492</v>
      </c>
      <c r="X41" s="60">
        <v>260.56</v>
      </c>
      <c r="Y41" s="60">
        <v>2</v>
      </c>
      <c r="Z41" s="60" t="s">
        <v>64</v>
      </c>
      <c r="AA41" s="60" t="s">
        <v>112</v>
      </c>
      <c r="AB41" s="131"/>
      <c r="AC41" s="131"/>
    </row>
    <row r="42" spans="1:25" ht="18.75" customHeight="1">
      <c r="A42" s="248">
        <v>31</v>
      </c>
      <c r="B42" s="6" t="s">
        <v>809</v>
      </c>
      <c r="C42" s="6"/>
      <c r="D42" s="6"/>
      <c r="E42" s="6"/>
      <c r="F42" s="6"/>
      <c r="G42" s="6">
        <v>2017</v>
      </c>
      <c r="H42" s="247">
        <v>193710.4</v>
      </c>
      <c r="I42" s="150" t="s">
        <v>510</v>
      </c>
      <c r="J42" s="6"/>
      <c r="K42" s="6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3"/>
      <c r="W42" s="143"/>
      <c r="X42" s="143"/>
      <c r="Y42" s="143"/>
    </row>
    <row r="43" spans="1:27" ht="38.25">
      <c r="A43" s="248">
        <v>32</v>
      </c>
      <c r="B43" s="6" t="s">
        <v>99</v>
      </c>
      <c r="C43" s="6"/>
      <c r="D43" s="6"/>
      <c r="E43" s="6"/>
      <c r="F43" s="6"/>
      <c r="G43" s="6"/>
      <c r="H43" s="247">
        <v>467331</v>
      </c>
      <c r="I43" s="133" t="s">
        <v>510</v>
      </c>
      <c r="J43" s="121"/>
      <c r="K43" s="6" t="s">
        <v>808</v>
      </c>
      <c r="L43" s="6"/>
      <c r="M43" s="6"/>
      <c r="N43" s="6"/>
      <c r="O43" s="6">
        <v>13</v>
      </c>
      <c r="P43" s="6" t="s">
        <v>491</v>
      </c>
      <c r="Q43" s="6"/>
      <c r="R43" s="6"/>
      <c r="S43" s="6"/>
      <c r="T43" s="6"/>
      <c r="U43" s="6"/>
      <c r="V43" s="6"/>
      <c r="W43" s="6"/>
      <c r="X43" s="5"/>
      <c r="Y43" s="5"/>
      <c r="Z43" s="5"/>
      <c r="AA43" s="5"/>
    </row>
    <row r="44" spans="1:27" s="49" customFormat="1" ht="12.75">
      <c r="A44" s="361" t="s">
        <v>9</v>
      </c>
      <c r="B44" s="361"/>
      <c r="C44" s="361"/>
      <c r="D44" s="361"/>
      <c r="E44" s="361"/>
      <c r="F44" s="361"/>
      <c r="G44" s="361"/>
      <c r="H44" s="85">
        <f>SUM(H7:H43)</f>
        <v>24478723.659999996</v>
      </c>
      <c r="I44" s="95"/>
      <c r="J44" s="61"/>
      <c r="K44" s="248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60"/>
      <c r="Y44" s="60"/>
      <c r="Z44" s="60"/>
      <c r="AA44" s="60"/>
    </row>
    <row r="45" spans="1:27" ht="16.5" customHeight="1">
      <c r="A45" s="359" t="s">
        <v>118</v>
      </c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</row>
    <row r="46" spans="1:27" ht="15" customHeight="1">
      <c r="A46" s="20"/>
      <c r="B46" s="10" t="s">
        <v>141</v>
      </c>
      <c r="C46" s="20"/>
      <c r="D46" s="20"/>
      <c r="E46" s="20"/>
      <c r="F46" s="20"/>
      <c r="G46" s="56"/>
      <c r="H46" s="52"/>
      <c r="I46" s="56"/>
      <c r="J46" s="56"/>
      <c r="K46" s="56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5"/>
      <c r="Y46" s="5"/>
      <c r="Z46" s="5"/>
      <c r="AA46" s="5"/>
    </row>
    <row r="47" spans="1:27" ht="16.5" customHeight="1">
      <c r="A47" s="359" t="s">
        <v>124</v>
      </c>
      <c r="B47" s="359"/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  <c r="AA47" s="359"/>
    </row>
    <row r="48" spans="1:27" ht="12.75">
      <c r="A48" s="57"/>
      <c r="B48" s="57" t="s">
        <v>141</v>
      </c>
      <c r="C48" s="57"/>
      <c r="D48" s="57"/>
      <c r="E48" s="57"/>
      <c r="F48" s="57"/>
      <c r="G48" s="57"/>
      <c r="H48" s="53"/>
      <c r="I48" s="57"/>
      <c r="J48" s="57"/>
      <c r="K48" s="57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373"/>
      <c r="Y48" s="373"/>
      <c r="Z48" s="373"/>
      <c r="AA48" s="373"/>
    </row>
    <row r="49" spans="1:27" ht="12.75">
      <c r="A49" s="359" t="s">
        <v>165</v>
      </c>
      <c r="B49" s="359"/>
      <c r="C49" s="359"/>
      <c r="D49" s="359"/>
      <c r="E49" s="359"/>
      <c r="F49" s="359"/>
      <c r="G49" s="359"/>
      <c r="H49" s="359"/>
      <c r="I49" s="359"/>
      <c r="J49" s="359"/>
      <c r="K49" s="359"/>
      <c r="L49" s="359"/>
      <c r="M49" s="359"/>
      <c r="N49" s="359"/>
      <c r="O49" s="359"/>
      <c r="P49" s="359"/>
      <c r="Q49" s="359"/>
      <c r="R49" s="359"/>
      <c r="S49" s="359"/>
      <c r="T49" s="359"/>
      <c r="U49" s="359"/>
      <c r="V49" s="359"/>
      <c r="W49" s="359"/>
      <c r="X49" s="359"/>
      <c r="Y49" s="359"/>
      <c r="Z49" s="359"/>
      <c r="AA49" s="359"/>
    </row>
    <row r="50" spans="1:27" ht="17.25" customHeight="1">
      <c r="A50" s="20"/>
      <c r="B50" s="20" t="s">
        <v>141</v>
      </c>
      <c r="C50" s="20"/>
      <c r="D50" s="20"/>
      <c r="E50" s="20"/>
      <c r="F50" s="20"/>
      <c r="G50" s="20"/>
      <c r="H50" s="52"/>
      <c r="I50" s="20"/>
      <c r="J50" s="20"/>
      <c r="K50" s="20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2.75">
      <c r="A51" s="359" t="s">
        <v>175</v>
      </c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9"/>
      <c r="V51" s="359"/>
      <c r="W51" s="359"/>
      <c r="X51" s="359"/>
      <c r="Y51" s="359"/>
      <c r="Z51" s="359"/>
      <c r="AA51" s="359"/>
    </row>
    <row r="52" spans="1:27" s="49" customFormat="1" ht="81.75" customHeight="1">
      <c r="A52" s="248">
        <v>33</v>
      </c>
      <c r="B52" s="248" t="s">
        <v>63</v>
      </c>
      <c r="C52" s="248" t="s">
        <v>169</v>
      </c>
      <c r="D52" s="248" t="s">
        <v>64</v>
      </c>
      <c r="E52" s="248" t="s">
        <v>112</v>
      </c>
      <c r="F52" s="248" t="s">
        <v>64</v>
      </c>
      <c r="G52" s="248" t="s">
        <v>170</v>
      </c>
      <c r="H52" s="249">
        <v>885000</v>
      </c>
      <c r="I52" s="249" t="s">
        <v>509</v>
      </c>
      <c r="J52" s="120" t="s">
        <v>769</v>
      </c>
      <c r="K52" s="117" t="s">
        <v>171</v>
      </c>
      <c r="L52" s="117" t="s">
        <v>109</v>
      </c>
      <c r="M52" s="117" t="s">
        <v>172</v>
      </c>
      <c r="N52" s="117" t="s">
        <v>770</v>
      </c>
      <c r="O52" s="117">
        <v>1</v>
      </c>
      <c r="P52" s="117"/>
      <c r="Q52" s="117"/>
      <c r="R52" s="117" t="s">
        <v>174</v>
      </c>
      <c r="S52" s="117" t="s">
        <v>111</v>
      </c>
      <c r="T52" s="117" t="s">
        <v>111</v>
      </c>
      <c r="U52" s="117" t="s">
        <v>111</v>
      </c>
      <c r="V52" s="117" t="s">
        <v>111</v>
      </c>
      <c r="W52" s="117" t="s">
        <v>111</v>
      </c>
      <c r="X52" s="118"/>
      <c r="Y52" s="118"/>
      <c r="Z52" s="118"/>
      <c r="AA52" s="118"/>
    </row>
    <row r="53" spans="1:27" ht="12.75">
      <c r="A53" s="346" t="s">
        <v>9</v>
      </c>
      <c r="B53" s="346"/>
      <c r="C53" s="346"/>
      <c r="D53" s="346"/>
      <c r="E53" s="346"/>
      <c r="F53" s="346"/>
      <c r="G53" s="346"/>
      <c r="H53" s="54">
        <f>SUM(H52)</f>
        <v>885000</v>
      </c>
      <c r="I53" s="20"/>
      <c r="J53" s="20"/>
      <c r="K53" s="20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3.5" thickBot="1">
      <c r="A54" s="359" t="s">
        <v>184</v>
      </c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  <c r="X54" s="359"/>
      <c r="Y54" s="359"/>
      <c r="Z54" s="359"/>
      <c r="AA54" s="359"/>
    </row>
    <row r="55" spans="1:27" s="49" customFormat="1" ht="102">
      <c r="A55" s="248">
        <v>34</v>
      </c>
      <c r="B55" s="248" t="s">
        <v>185</v>
      </c>
      <c r="C55" s="248" t="s">
        <v>186</v>
      </c>
      <c r="D55" s="248" t="s">
        <v>64</v>
      </c>
      <c r="E55" s="248" t="s">
        <v>112</v>
      </c>
      <c r="F55" s="248" t="s">
        <v>112</v>
      </c>
      <c r="G55" s="248" t="s">
        <v>187</v>
      </c>
      <c r="H55" s="252">
        <v>3825000</v>
      </c>
      <c r="I55" s="249" t="s">
        <v>509</v>
      </c>
      <c r="J55" s="124" t="s">
        <v>188</v>
      </c>
      <c r="K55" s="248" t="s">
        <v>183</v>
      </c>
      <c r="L55" s="125" t="s">
        <v>189</v>
      </c>
      <c r="M55" s="125" t="s">
        <v>172</v>
      </c>
      <c r="N55" s="90" t="s">
        <v>190</v>
      </c>
      <c r="O55" s="105">
        <v>1</v>
      </c>
      <c r="P55" s="350" t="s">
        <v>191</v>
      </c>
      <c r="Q55" s="105"/>
      <c r="R55" s="90" t="s">
        <v>111</v>
      </c>
      <c r="S55" s="90" t="s">
        <v>174</v>
      </c>
      <c r="T55" s="90" t="s">
        <v>111</v>
      </c>
      <c r="U55" s="90" t="s">
        <v>192</v>
      </c>
      <c r="V55" s="90" t="s">
        <v>119</v>
      </c>
      <c r="W55" s="90" t="s">
        <v>111</v>
      </c>
      <c r="X55" s="125">
        <v>832</v>
      </c>
      <c r="Y55" s="125">
        <v>3</v>
      </c>
      <c r="Z55" s="125" t="s">
        <v>64</v>
      </c>
      <c r="AA55" s="125" t="s">
        <v>64</v>
      </c>
    </row>
    <row r="56" spans="1:27" s="49" customFormat="1" ht="102">
      <c r="A56" s="248">
        <v>35</v>
      </c>
      <c r="B56" s="248" t="s">
        <v>193</v>
      </c>
      <c r="C56" s="248" t="s">
        <v>186</v>
      </c>
      <c r="D56" s="248" t="s">
        <v>64</v>
      </c>
      <c r="E56" s="248" t="s">
        <v>112</v>
      </c>
      <c r="F56" s="248" t="s">
        <v>64</v>
      </c>
      <c r="G56" s="248" t="s">
        <v>194</v>
      </c>
      <c r="H56" s="249">
        <v>5406000</v>
      </c>
      <c r="I56" s="249" t="s">
        <v>509</v>
      </c>
      <c r="J56" s="126" t="s">
        <v>195</v>
      </c>
      <c r="K56" s="248" t="s">
        <v>183</v>
      </c>
      <c r="L56" s="96" t="s">
        <v>108</v>
      </c>
      <c r="M56" s="96" t="s">
        <v>172</v>
      </c>
      <c r="N56" s="248" t="s">
        <v>196</v>
      </c>
      <c r="O56" s="82">
        <v>2</v>
      </c>
      <c r="P56" s="351"/>
      <c r="Q56" s="105"/>
      <c r="R56" s="90" t="s">
        <v>111</v>
      </c>
      <c r="S56" s="248" t="s">
        <v>111</v>
      </c>
      <c r="T56" s="248" t="s">
        <v>111</v>
      </c>
      <c r="U56" s="248" t="s">
        <v>111</v>
      </c>
      <c r="V56" s="248" t="s">
        <v>192</v>
      </c>
      <c r="W56" s="248" t="s">
        <v>111</v>
      </c>
      <c r="X56" s="96">
        <v>1176</v>
      </c>
      <c r="Y56" s="96">
        <v>4</v>
      </c>
      <c r="Z56" s="96" t="s">
        <v>64</v>
      </c>
      <c r="AA56" s="96" t="s">
        <v>64</v>
      </c>
    </row>
    <row r="57" spans="1:27" s="49" customFormat="1" ht="25.5">
      <c r="A57" s="248">
        <v>36</v>
      </c>
      <c r="B57" s="248" t="s">
        <v>197</v>
      </c>
      <c r="C57" s="248" t="s">
        <v>198</v>
      </c>
      <c r="D57" s="248" t="s">
        <v>64</v>
      </c>
      <c r="E57" s="248" t="s">
        <v>112</v>
      </c>
      <c r="F57" s="248" t="s">
        <v>112</v>
      </c>
      <c r="G57" s="248">
        <v>1960</v>
      </c>
      <c r="H57" s="249">
        <v>189000</v>
      </c>
      <c r="I57" s="249" t="s">
        <v>510</v>
      </c>
      <c r="J57" s="126" t="s">
        <v>199</v>
      </c>
      <c r="K57" s="248" t="s">
        <v>183</v>
      </c>
      <c r="L57" s="96" t="s">
        <v>109</v>
      </c>
      <c r="M57" s="96" t="s">
        <v>172</v>
      </c>
      <c r="N57" s="248" t="s">
        <v>196</v>
      </c>
      <c r="O57" s="82">
        <v>3</v>
      </c>
      <c r="P57" s="351"/>
      <c r="Q57" s="82"/>
      <c r="R57" s="90" t="s">
        <v>111</v>
      </c>
      <c r="S57" s="248" t="s">
        <v>111</v>
      </c>
      <c r="T57" s="248" t="s">
        <v>111</v>
      </c>
      <c r="U57" s="248" t="s">
        <v>111</v>
      </c>
      <c r="V57" s="248" t="s">
        <v>119</v>
      </c>
      <c r="W57" s="248" t="s">
        <v>111</v>
      </c>
      <c r="X57" s="96">
        <v>115</v>
      </c>
      <c r="Y57" s="96">
        <v>1</v>
      </c>
      <c r="Z57" s="96" t="s">
        <v>64</v>
      </c>
      <c r="AA57" s="96" t="s">
        <v>112</v>
      </c>
    </row>
    <row r="58" spans="1:27" s="49" customFormat="1" ht="51">
      <c r="A58" s="248">
        <v>37</v>
      </c>
      <c r="B58" s="248" t="s">
        <v>200</v>
      </c>
      <c r="C58" s="248" t="s">
        <v>201</v>
      </c>
      <c r="D58" s="248" t="s">
        <v>64</v>
      </c>
      <c r="E58" s="248" t="s">
        <v>112</v>
      </c>
      <c r="F58" s="248" t="s">
        <v>112</v>
      </c>
      <c r="G58" s="248">
        <v>1950</v>
      </c>
      <c r="H58" s="249">
        <v>656000</v>
      </c>
      <c r="I58" s="249" t="s">
        <v>509</v>
      </c>
      <c r="J58" s="126" t="s">
        <v>202</v>
      </c>
      <c r="K58" s="248" t="s">
        <v>183</v>
      </c>
      <c r="L58" s="96" t="s">
        <v>109</v>
      </c>
      <c r="M58" s="96" t="s">
        <v>172</v>
      </c>
      <c r="N58" s="248" t="s">
        <v>196</v>
      </c>
      <c r="O58" s="82">
        <v>4</v>
      </c>
      <c r="P58" s="351"/>
      <c r="Q58" s="82"/>
      <c r="R58" s="90" t="s">
        <v>111</v>
      </c>
      <c r="S58" s="248" t="s">
        <v>111</v>
      </c>
      <c r="T58" s="248" t="s">
        <v>111</v>
      </c>
      <c r="U58" s="248" t="s">
        <v>111</v>
      </c>
      <c r="V58" s="248" t="s">
        <v>192</v>
      </c>
      <c r="W58" s="248" t="s">
        <v>111</v>
      </c>
      <c r="X58" s="96">
        <v>225</v>
      </c>
      <c r="Y58" s="96">
        <v>1</v>
      </c>
      <c r="Z58" s="96" t="s">
        <v>64</v>
      </c>
      <c r="AA58" s="96" t="s">
        <v>112</v>
      </c>
    </row>
    <row r="59" spans="1:27" s="49" customFormat="1" ht="20.25" customHeight="1">
      <c r="A59" s="248">
        <v>38</v>
      </c>
      <c r="B59" s="248" t="s">
        <v>197</v>
      </c>
      <c r="C59" s="248"/>
      <c r="D59" s="248" t="s">
        <v>64</v>
      </c>
      <c r="E59" s="248" t="s">
        <v>112</v>
      </c>
      <c r="F59" s="248" t="s">
        <v>112</v>
      </c>
      <c r="G59" s="248">
        <v>1950</v>
      </c>
      <c r="H59" s="249">
        <v>69000</v>
      </c>
      <c r="I59" s="249" t="s">
        <v>510</v>
      </c>
      <c r="J59" s="126" t="s">
        <v>203</v>
      </c>
      <c r="K59" s="248" t="s">
        <v>183</v>
      </c>
      <c r="L59" s="96" t="s">
        <v>109</v>
      </c>
      <c r="M59" s="96" t="s">
        <v>204</v>
      </c>
      <c r="N59" s="248" t="s">
        <v>173</v>
      </c>
      <c r="O59" s="82">
        <v>5</v>
      </c>
      <c r="P59" s="351"/>
      <c r="Q59" s="82"/>
      <c r="R59" s="90" t="s">
        <v>111</v>
      </c>
      <c r="S59" s="248" t="s">
        <v>111</v>
      </c>
      <c r="T59" s="248" t="s">
        <v>111</v>
      </c>
      <c r="U59" s="248" t="s">
        <v>119</v>
      </c>
      <c r="V59" s="248" t="s">
        <v>119</v>
      </c>
      <c r="W59" s="248" t="s">
        <v>119</v>
      </c>
      <c r="X59" s="96">
        <v>42</v>
      </c>
      <c r="Y59" s="96">
        <v>1</v>
      </c>
      <c r="Z59" s="96" t="s">
        <v>112</v>
      </c>
      <c r="AA59" s="96" t="s">
        <v>112</v>
      </c>
    </row>
    <row r="60" spans="1:27" s="49" customFormat="1" ht="25.5">
      <c r="A60" s="248">
        <v>39</v>
      </c>
      <c r="B60" s="248" t="s">
        <v>205</v>
      </c>
      <c r="C60" s="248" t="s">
        <v>206</v>
      </c>
      <c r="D60" s="248" t="s">
        <v>64</v>
      </c>
      <c r="E60" s="248" t="s">
        <v>112</v>
      </c>
      <c r="F60" s="248" t="s">
        <v>112</v>
      </c>
      <c r="G60" s="248">
        <v>1988</v>
      </c>
      <c r="H60" s="249">
        <v>92000</v>
      </c>
      <c r="I60" s="249" t="s">
        <v>510</v>
      </c>
      <c r="J60" s="126" t="s">
        <v>207</v>
      </c>
      <c r="K60" s="248" t="s">
        <v>183</v>
      </c>
      <c r="L60" s="96" t="s">
        <v>109</v>
      </c>
      <c r="M60" s="96"/>
      <c r="N60" s="248" t="s">
        <v>190</v>
      </c>
      <c r="O60" s="82">
        <v>6</v>
      </c>
      <c r="P60" s="351"/>
      <c r="Q60" s="82"/>
      <c r="R60" s="90" t="s">
        <v>111</v>
      </c>
      <c r="S60" s="248" t="s">
        <v>111</v>
      </c>
      <c r="T60" s="248" t="s">
        <v>119</v>
      </c>
      <c r="U60" s="248" t="s">
        <v>119</v>
      </c>
      <c r="V60" s="248" t="s">
        <v>119</v>
      </c>
      <c r="W60" s="248" t="s">
        <v>119</v>
      </c>
      <c r="X60" s="96">
        <v>42</v>
      </c>
      <c r="Y60" s="96">
        <v>1</v>
      </c>
      <c r="Z60" s="96" t="s">
        <v>112</v>
      </c>
      <c r="AA60" s="96" t="s">
        <v>112</v>
      </c>
    </row>
    <row r="61" spans="1:27" s="49" customFormat="1" ht="21.75" customHeight="1">
      <c r="A61" s="248">
        <v>40</v>
      </c>
      <c r="B61" s="248" t="s">
        <v>208</v>
      </c>
      <c r="C61" s="248" t="s">
        <v>209</v>
      </c>
      <c r="D61" s="248" t="s">
        <v>64</v>
      </c>
      <c r="E61" s="248" t="s">
        <v>112</v>
      </c>
      <c r="F61" s="248" t="s">
        <v>112</v>
      </c>
      <c r="G61" s="248">
        <v>1988</v>
      </c>
      <c r="H61" s="249">
        <v>62000</v>
      </c>
      <c r="I61" s="249" t="s">
        <v>510</v>
      </c>
      <c r="J61" s="126" t="s">
        <v>210</v>
      </c>
      <c r="K61" s="248" t="s">
        <v>183</v>
      </c>
      <c r="L61" s="96" t="s">
        <v>109</v>
      </c>
      <c r="M61" s="96" t="s">
        <v>172</v>
      </c>
      <c r="N61" s="248" t="s">
        <v>211</v>
      </c>
      <c r="O61" s="82">
        <v>7</v>
      </c>
      <c r="P61" s="351"/>
      <c r="Q61" s="82"/>
      <c r="R61" s="90" t="s">
        <v>111</v>
      </c>
      <c r="S61" s="248" t="s">
        <v>111</v>
      </c>
      <c r="T61" s="248" t="s">
        <v>119</v>
      </c>
      <c r="U61" s="248" t="s">
        <v>119</v>
      </c>
      <c r="V61" s="248" t="s">
        <v>119</v>
      </c>
      <c r="W61" s="248" t="s">
        <v>119</v>
      </c>
      <c r="X61" s="96">
        <v>38</v>
      </c>
      <c r="Y61" s="96">
        <v>1</v>
      </c>
      <c r="Z61" s="96" t="s">
        <v>112</v>
      </c>
      <c r="AA61" s="96" t="s">
        <v>112</v>
      </c>
    </row>
    <row r="62" spans="1:27" ht="12.75">
      <c r="A62" s="353"/>
      <c r="B62" s="354"/>
      <c r="C62" s="354"/>
      <c r="D62" s="354"/>
      <c r="E62" s="354"/>
      <c r="F62" s="354"/>
      <c r="G62" s="355"/>
      <c r="H62" s="54">
        <f>SUM(H55:H61)</f>
        <v>10299000</v>
      </c>
      <c r="I62" s="58">
        <f>SUM(I55:I61)</f>
        <v>0</v>
      </c>
      <c r="J62" s="20"/>
      <c r="K62" s="20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2.75">
      <c r="A63" s="359" t="s">
        <v>227</v>
      </c>
      <c r="B63" s="359"/>
      <c r="C63" s="359"/>
      <c r="D63" s="359"/>
      <c r="E63" s="359"/>
      <c r="F63" s="359"/>
      <c r="G63" s="359"/>
      <c r="H63" s="359"/>
      <c r="I63" s="359"/>
      <c r="J63" s="359"/>
      <c r="K63" s="359"/>
      <c r="L63" s="359"/>
      <c r="M63" s="359"/>
      <c r="N63" s="359"/>
      <c r="O63" s="359"/>
      <c r="P63" s="359"/>
      <c r="Q63" s="359"/>
      <c r="R63" s="359"/>
      <c r="S63" s="359"/>
      <c r="T63" s="359"/>
      <c r="U63" s="359"/>
      <c r="V63" s="359"/>
      <c r="W63" s="359"/>
      <c r="X63" s="359"/>
      <c r="Y63" s="359"/>
      <c r="Z63" s="359"/>
      <c r="AA63" s="359"/>
    </row>
    <row r="64" spans="1:27" s="49" customFormat="1" ht="63.75">
      <c r="A64" s="248">
        <v>41</v>
      </c>
      <c r="B64" s="248" t="s">
        <v>220</v>
      </c>
      <c r="C64" s="248"/>
      <c r="D64" s="248" t="s">
        <v>64</v>
      </c>
      <c r="E64" s="248"/>
      <c r="F64" s="248" t="s">
        <v>112</v>
      </c>
      <c r="G64" s="248">
        <v>1984</v>
      </c>
      <c r="H64" s="255">
        <v>14362000</v>
      </c>
      <c r="I64" s="249" t="s">
        <v>509</v>
      </c>
      <c r="J64" s="116" t="s">
        <v>561</v>
      </c>
      <c r="K64" s="248" t="s">
        <v>219</v>
      </c>
      <c r="L64" s="117" t="s">
        <v>109</v>
      </c>
      <c r="M64" s="117" t="s">
        <v>110</v>
      </c>
      <c r="N64" s="117" t="s">
        <v>221</v>
      </c>
      <c r="O64" s="117">
        <v>1</v>
      </c>
      <c r="P64" s="117"/>
      <c r="Q64" s="117"/>
      <c r="R64" s="117" t="s">
        <v>192</v>
      </c>
      <c r="S64" s="117" t="s">
        <v>111</v>
      </c>
      <c r="T64" s="117" t="s">
        <v>111</v>
      </c>
      <c r="U64" s="117" t="s">
        <v>192</v>
      </c>
      <c r="V64" s="117" t="s">
        <v>116</v>
      </c>
      <c r="W64" s="117" t="s">
        <v>192</v>
      </c>
      <c r="X64" s="118">
        <v>3124</v>
      </c>
      <c r="Y64" s="118">
        <v>2</v>
      </c>
      <c r="Z64" s="118" t="s">
        <v>388</v>
      </c>
      <c r="AA64" s="118" t="s">
        <v>64</v>
      </c>
    </row>
    <row r="65" spans="1:27" s="49" customFormat="1" ht="38.25">
      <c r="A65" s="248">
        <v>42</v>
      </c>
      <c r="B65" s="248" t="s">
        <v>222</v>
      </c>
      <c r="C65" s="248"/>
      <c r="D65" s="248" t="s">
        <v>64</v>
      </c>
      <c r="E65" s="248"/>
      <c r="F65" s="248" t="s">
        <v>112</v>
      </c>
      <c r="G65" s="248">
        <v>1988</v>
      </c>
      <c r="H65" s="247">
        <v>236000</v>
      </c>
      <c r="I65" s="249" t="s">
        <v>509</v>
      </c>
      <c r="J65" s="61" t="s">
        <v>562</v>
      </c>
      <c r="K65" s="248"/>
      <c r="L65" s="6" t="s">
        <v>109</v>
      </c>
      <c r="M65" s="6" t="s">
        <v>224</v>
      </c>
      <c r="N65" s="6" t="s">
        <v>762</v>
      </c>
      <c r="O65" s="6">
        <v>2</v>
      </c>
      <c r="P65" s="6"/>
      <c r="Q65" s="6"/>
      <c r="R65" s="6" t="s">
        <v>174</v>
      </c>
      <c r="S65" s="6" t="s">
        <v>111</v>
      </c>
      <c r="T65" s="6" t="s">
        <v>116</v>
      </c>
      <c r="U65" s="6" t="s">
        <v>174</v>
      </c>
      <c r="V65" s="6" t="s">
        <v>116</v>
      </c>
      <c r="W65" s="6" t="s">
        <v>252</v>
      </c>
      <c r="X65" s="5">
        <v>144</v>
      </c>
      <c r="Y65" s="5">
        <v>1</v>
      </c>
      <c r="Z65" s="5" t="s">
        <v>112</v>
      </c>
      <c r="AA65" s="5" t="s">
        <v>112</v>
      </c>
    </row>
    <row r="66" spans="1:27" s="49" customFormat="1" ht="51">
      <c r="A66" s="248">
        <v>43</v>
      </c>
      <c r="B66" s="248" t="s">
        <v>225</v>
      </c>
      <c r="C66" s="248"/>
      <c r="D66" s="248" t="s">
        <v>64</v>
      </c>
      <c r="E66" s="248"/>
      <c r="F66" s="248" t="s">
        <v>112</v>
      </c>
      <c r="G66" s="248">
        <v>1991</v>
      </c>
      <c r="H66" s="247">
        <v>2883000</v>
      </c>
      <c r="I66" s="249" t="s">
        <v>509</v>
      </c>
      <c r="J66" s="61" t="s">
        <v>563</v>
      </c>
      <c r="K66" s="248"/>
      <c r="L66" s="6" t="s">
        <v>223</v>
      </c>
      <c r="M66" s="6" t="s">
        <v>223</v>
      </c>
      <c r="N66" s="6" t="s">
        <v>763</v>
      </c>
      <c r="O66" s="6">
        <v>3</v>
      </c>
      <c r="P66" s="6"/>
      <c r="Q66" s="6"/>
      <c r="R66" s="6" t="s">
        <v>192</v>
      </c>
      <c r="S66" s="6" t="s">
        <v>111</v>
      </c>
      <c r="T66" s="6" t="s">
        <v>111</v>
      </c>
      <c r="U66" s="6" t="s">
        <v>111</v>
      </c>
      <c r="V66" s="6" t="s">
        <v>116</v>
      </c>
      <c r="W66" s="6" t="s">
        <v>192</v>
      </c>
      <c r="X66" s="5">
        <v>627</v>
      </c>
      <c r="Y66" s="5">
        <v>2</v>
      </c>
      <c r="Z66" s="5" t="s">
        <v>388</v>
      </c>
      <c r="AA66" s="5" t="s">
        <v>64</v>
      </c>
    </row>
    <row r="67" spans="1:27" s="49" customFormat="1" ht="12.75">
      <c r="A67" s="248">
        <v>44</v>
      </c>
      <c r="B67" s="248" t="s">
        <v>226</v>
      </c>
      <c r="C67" s="248"/>
      <c r="D67" s="248"/>
      <c r="E67" s="248"/>
      <c r="F67" s="248"/>
      <c r="G67" s="248">
        <v>1991</v>
      </c>
      <c r="H67" s="249">
        <v>2937</v>
      </c>
      <c r="I67" s="249" t="s">
        <v>510</v>
      </c>
      <c r="J67" s="61"/>
      <c r="K67" s="248"/>
      <c r="L67" s="82"/>
      <c r="M67" s="82"/>
      <c r="N67" s="82"/>
      <c r="O67" s="82">
        <v>6</v>
      </c>
      <c r="P67" s="82"/>
      <c r="Q67" s="82"/>
      <c r="R67" s="82"/>
      <c r="S67" s="82"/>
      <c r="T67" s="82"/>
      <c r="U67" s="82"/>
      <c r="V67" s="82"/>
      <c r="W67" s="82"/>
      <c r="X67" s="60"/>
      <c r="Y67" s="60"/>
      <c r="Z67" s="60"/>
      <c r="AA67" s="60"/>
    </row>
    <row r="68" spans="1:27" ht="12.75">
      <c r="A68" s="346" t="s">
        <v>9</v>
      </c>
      <c r="B68" s="346"/>
      <c r="C68" s="346"/>
      <c r="D68" s="346"/>
      <c r="E68" s="346"/>
      <c r="F68" s="346"/>
      <c r="G68" s="346"/>
      <c r="H68" s="54">
        <f>SUM(H64:H67)</f>
        <v>17483937</v>
      </c>
      <c r="I68" s="20"/>
      <c r="J68" s="20"/>
      <c r="K68" s="20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2.75">
      <c r="A69" s="359" t="s">
        <v>266</v>
      </c>
      <c r="B69" s="359"/>
      <c r="C69" s="359"/>
      <c r="D69" s="359"/>
      <c r="E69" s="359"/>
      <c r="F69" s="359"/>
      <c r="G69" s="359"/>
      <c r="H69" s="359"/>
      <c r="I69" s="359"/>
      <c r="J69" s="359"/>
      <c r="K69" s="359"/>
      <c r="L69" s="359"/>
      <c r="M69" s="359"/>
      <c r="N69" s="359"/>
      <c r="O69" s="359"/>
      <c r="P69" s="359"/>
      <c r="Q69" s="359"/>
      <c r="R69" s="359"/>
      <c r="S69" s="359"/>
      <c r="T69" s="359"/>
      <c r="U69" s="359"/>
      <c r="V69" s="359"/>
      <c r="W69" s="359"/>
      <c r="X69" s="359"/>
      <c r="Y69" s="359"/>
      <c r="Z69" s="359"/>
      <c r="AA69" s="359"/>
    </row>
    <row r="70" spans="1:27" s="49" customFormat="1" ht="63.75" customHeight="1">
      <c r="A70" s="248">
        <v>45</v>
      </c>
      <c r="B70" s="248" t="s">
        <v>233</v>
      </c>
      <c r="C70" s="248" t="s">
        <v>234</v>
      </c>
      <c r="D70" s="248" t="s">
        <v>64</v>
      </c>
      <c r="E70" s="248" t="s">
        <v>112</v>
      </c>
      <c r="F70" s="248" t="s">
        <v>64</v>
      </c>
      <c r="G70" s="248" t="s">
        <v>235</v>
      </c>
      <c r="H70" s="256">
        <v>4874000</v>
      </c>
      <c r="I70" s="249" t="s">
        <v>509</v>
      </c>
      <c r="J70" s="127" t="s">
        <v>764</v>
      </c>
      <c r="K70" s="347" t="s">
        <v>767</v>
      </c>
      <c r="L70" s="258" t="s">
        <v>109</v>
      </c>
      <c r="M70" s="258" t="s">
        <v>236</v>
      </c>
      <c r="N70" s="258" t="s">
        <v>173</v>
      </c>
      <c r="O70" s="258">
        <v>1</v>
      </c>
      <c r="P70" s="258" t="s">
        <v>237</v>
      </c>
      <c r="Q70" s="258" t="s">
        <v>943</v>
      </c>
      <c r="R70" s="258" t="s">
        <v>111</v>
      </c>
      <c r="S70" s="258" t="s">
        <v>111</v>
      </c>
      <c r="T70" s="258" t="s">
        <v>111</v>
      </c>
      <c r="U70" s="258" t="s">
        <v>111</v>
      </c>
      <c r="V70" s="259" t="s">
        <v>116</v>
      </c>
      <c r="W70" s="260" t="s">
        <v>238</v>
      </c>
      <c r="X70" s="261">
        <v>1060.2</v>
      </c>
      <c r="Y70" s="261">
        <v>3</v>
      </c>
      <c r="Z70" s="261" t="s">
        <v>64</v>
      </c>
      <c r="AA70" s="261" t="s">
        <v>64</v>
      </c>
    </row>
    <row r="71" spans="1:27" s="49" customFormat="1" ht="63.75">
      <c r="A71" s="248">
        <v>46</v>
      </c>
      <c r="B71" s="248" t="s">
        <v>239</v>
      </c>
      <c r="C71" s="248" t="s">
        <v>240</v>
      </c>
      <c r="D71" s="248" t="s">
        <v>64</v>
      </c>
      <c r="E71" s="248" t="s">
        <v>112</v>
      </c>
      <c r="F71" s="248" t="s">
        <v>112</v>
      </c>
      <c r="G71" s="248">
        <v>1991</v>
      </c>
      <c r="H71" s="256">
        <v>1906000</v>
      </c>
      <c r="I71" s="249" t="s">
        <v>509</v>
      </c>
      <c r="J71" s="128" t="s">
        <v>241</v>
      </c>
      <c r="K71" s="347"/>
      <c r="L71" s="260" t="s">
        <v>242</v>
      </c>
      <c r="M71" s="260" t="s">
        <v>243</v>
      </c>
      <c r="N71" s="260" t="s">
        <v>211</v>
      </c>
      <c r="O71" s="260">
        <v>2</v>
      </c>
      <c r="P71" s="260" t="s">
        <v>244</v>
      </c>
      <c r="Q71" s="260" t="s">
        <v>768</v>
      </c>
      <c r="R71" s="260" t="s">
        <v>111</v>
      </c>
      <c r="S71" s="260" t="s">
        <v>111</v>
      </c>
      <c r="T71" s="260" t="s">
        <v>111</v>
      </c>
      <c r="U71" s="260" t="s">
        <v>238</v>
      </c>
      <c r="V71" s="262" t="s">
        <v>116</v>
      </c>
      <c r="W71" s="260" t="s">
        <v>238</v>
      </c>
      <c r="X71" s="261">
        <v>414.6</v>
      </c>
      <c r="Y71" s="261">
        <v>1</v>
      </c>
      <c r="Z71" s="261" t="s">
        <v>112</v>
      </c>
      <c r="AA71" s="261" t="s">
        <v>112</v>
      </c>
    </row>
    <row r="72" spans="1:27" s="49" customFormat="1" ht="38.25">
      <c r="A72" s="248">
        <v>47</v>
      </c>
      <c r="B72" s="248" t="s">
        <v>245</v>
      </c>
      <c r="C72" s="248" t="s">
        <v>234</v>
      </c>
      <c r="D72" s="248" t="s">
        <v>64</v>
      </c>
      <c r="E72" s="248" t="s">
        <v>112</v>
      </c>
      <c r="F72" s="248" t="s">
        <v>112</v>
      </c>
      <c r="G72" s="248">
        <v>1996</v>
      </c>
      <c r="H72" s="256">
        <v>2770000</v>
      </c>
      <c r="I72" s="249" t="s">
        <v>509</v>
      </c>
      <c r="J72" s="128" t="s">
        <v>765</v>
      </c>
      <c r="K72" s="347"/>
      <c r="L72" s="260" t="s">
        <v>109</v>
      </c>
      <c r="M72" s="260" t="s">
        <v>243</v>
      </c>
      <c r="N72" s="260" t="s">
        <v>173</v>
      </c>
      <c r="O72" s="260">
        <v>3</v>
      </c>
      <c r="P72" s="260" t="s">
        <v>244</v>
      </c>
      <c r="Q72" s="260"/>
      <c r="R72" s="260" t="s">
        <v>192</v>
      </c>
      <c r="S72" s="260" t="s">
        <v>192</v>
      </c>
      <c r="T72" s="260" t="s">
        <v>111</v>
      </c>
      <c r="U72" s="260" t="s">
        <v>111</v>
      </c>
      <c r="V72" s="262" t="s">
        <v>116</v>
      </c>
      <c r="W72" s="260" t="s">
        <v>246</v>
      </c>
      <c r="X72" s="261">
        <v>602.5</v>
      </c>
      <c r="Y72" s="261">
        <v>2</v>
      </c>
      <c r="Z72" s="261" t="s">
        <v>64</v>
      </c>
      <c r="AA72" s="261" t="s">
        <v>64</v>
      </c>
    </row>
    <row r="73" spans="1:27" s="49" customFormat="1" ht="38.25">
      <c r="A73" s="248">
        <v>48</v>
      </c>
      <c r="B73" s="248" t="s">
        <v>247</v>
      </c>
      <c r="C73" s="248" t="s">
        <v>234</v>
      </c>
      <c r="D73" s="248" t="s">
        <v>64</v>
      </c>
      <c r="E73" s="248" t="s">
        <v>112</v>
      </c>
      <c r="F73" s="248" t="s">
        <v>112</v>
      </c>
      <c r="G73" s="248">
        <v>1996</v>
      </c>
      <c r="H73" s="256">
        <v>2201000</v>
      </c>
      <c r="I73" s="249" t="s">
        <v>509</v>
      </c>
      <c r="J73" s="128" t="s">
        <v>766</v>
      </c>
      <c r="K73" s="347"/>
      <c r="L73" s="260" t="s">
        <v>109</v>
      </c>
      <c r="M73" s="260" t="s">
        <v>243</v>
      </c>
      <c r="N73" s="260" t="s">
        <v>173</v>
      </c>
      <c r="O73" s="260">
        <v>4</v>
      </c>
      <c r="P73" s="260" t="s">
        <v>244</v>
      </c>
      <c r="Q73" s="260"/>
      <c r="R73" s="260" t="s">
        <v>246</v>
      </c>
      <c r="S73" s="260" t="s">
        <v>192</v>
      </c>
      <c r="T73" s="260" t="s">
        <v>111</v>
      </c>
      <c r="U73" s="260" t="s">
        <v>111</v>
      </c>
      <c r="V73" s="262" t="s">
        <v>116</v>
      </c>
      <c r="W73" s="260" t="s">
        <v>246</v>
      </c>
      <c r="X73" s="261">
        <v>478.8</v>
      </c>
      <c r="Y73" s="261">
        <v>1</v>
      </c>
      <c r="Z73" s="261" t="s">
        <v>112</v>
      </c>
      <c r="AA73" s="261" t="s">
        <v>112</v>
      </c>
    </row>
    <row r="74" spans="1:27" s="49" customFormat="1" ht="12.75">
      <c r="A74" s="248">
        <v>49</v>
      </c>
      <c r="B74" s="248" t="s">
        <v>248</v>
      </c>
      <c r="C74" s="248" t="s">
        <v>249</v>
      </c>
      <c r="D74" s="248" t="s">
        <v>64</v>
      </c>
      <c r="E74" s="248" t="s">
        <v>112</v>
      </c>
      <c r="F74" s="248" t="s">
        <v>112</v>
      </c>
      <c r="G74" s="248">
        <v>1996</v>
      </c>
      <c r="H74" s="256">
        <v>179000</v>
      </c>
      <c r="I74" s="249" t="s">
        <v>509</v>
      </c>
      <c r="J74" s="128" t="s">
        <v>250</v>
      </c>
      <c r="K74" s="347"/>
      <c r="L74" s="260" t="s">
        <v>109</v>
      </c>
      <c r="M74" s="260" t="s">
        <v>243</v>
      </c>
      <c r="N74" s="260" t="s">
        <v>173</v>
      </c>
      <c r="O74" s="260">
        <v>5</v>
      </c>
      <c r="P74" s="260" t="s">
        <v>251</v>
      </c>
      <c r="Q74" s="260"/>
      <c r="R74" s="260" t="s">
        <v>246</v>
      </c>
      <c r="S74" s="260" t="s">
        <v>192</v>
      </c>
      <c r="T74" s="260" t="s">
        <v>252</v>
      </c>
      <c r="U74" s="260" t="s">
        <v>111</v>
      </c>
      <c r="V74" s="262" t="s">
        <v>116</v>
      </c>
      <c r="W74" s="260" t="s">
        <v>252</v>
      </c>
      <c r="X74" s="261">
        <v>88.8</v>
      </c>
      <c r="Y74" s="261">
        <v>1</v>
      </c>
      <c r="Z74" s="261" t="s">
        <v>112</v>
      </c>
      <c r="AA74" s="261" t="s">
        <v>112</v>
      </c>
    </row>
    <row r="75" spans="1:27" s="49" customFormat="1" ht="12.75">
      <c r="A75" s="248">
        <v>50</v>
      </c>
      <c r="B75" s="248" t="s">
        <v>253</v>
      </c>
      <c r="C75" s="248" t="s">
        <v>249</v>
      </c>
      <c r="D75" s="248" t="s">
        <v>64</v>
      </c>
      <c r="E75" s="248" t="s">
        <v>112</v>
      </c>
      <c r="F75" s="248" t="s">
        <v>112</v>
      </c>
      <c r="G75" s="248">
        <v>1996</v>
      </c>
      <c r="H75" s="256">
        <v>164000</v>
      </c>
      <c r="I75" s="249" t="s">
        <v>509</v>
      </c>
      <c r="J75" s="128" t="s">
        <v>254</v>
      </c>
      <c r="K75" s="347"/>
      <c r="L75" s="260" t="s">
        <v>109</v>
      </c>
      <c r="M75" s="260" t="s">
        <v>243</v>
      </c>
      <c r="N75" s="260" t="s">
        <v>173</v>
      </c>
      <c r="O75" s="260">
        <v>6</v>
      </c>
      <c r="P75" s="260" t="s">
        <v>255</v>
      </c>
      <c r="Q75" s="260"/>
      <c r="R75" s="260" t="s">
        <v>246</v>
      </c>
      <c r="S75" s="260" t="s">
        <v>246</v>
      </c>
      <c r="T75" s="260" t="s">
        <v>252</v>
      </c>
      <c r="U75" s="260" t="s">
        <v>238</v>
      </c>
      <c r="V75" s="262" t="s">
        <v>116</v>
      </c>
      <c r="W75" s="260" t="s">
        <v>252</v>
      </c>
      <c r="X75" s="261">
        <v>27.36</v>
      </c>
      <c r="Y75" s="261">
        <v>1</v>
      </c>
      <c r="Z75" s="261" t="s">
        <v>112</v>
      </c>
      <c r="AA75" s="261" t="s">
        <v>112</v>
      </c>
    </row>
    <row r="76" spans="1:27" s="49" customFormat="1" ht="12.75">
      <c r="A76" s="248">
        <v>51</v>
      </c>
      <c r="B76" s="248" t="s">
        <v>208</v>
      </c>
      <c r="C76" s="248" t="s">
        <v>249</v>
      </c>
      <c r="D76" s="248" t="s">
        <v>64</v>
      </c>
      <c r="E76" s="248" t="s">
        <v>112</v>
      </c>
      <c r="F76" s="248" t="s">
        <v>112</v>
      </c>
      <c r="G76" s="248">
        <v>1991</v>
      </c>
      <c r="H76" s="256">
        <v>18000</v>
      </c>
      <c r="I76" s="249" t="s">
        <v>509</v>
      </c>
      <c r="J76" s="128" t="s">
        <v>241</v>
      </c>
      <c r="K76" s="347"/>
      <c r="L76" s="260" t="s">
        <v>109</v>
      </c>
      <c r="M76" s="260" t="s">
        <v>243</v>
      </c>
      <c r="N76" s="260" t="s">
        <v>173</v>
      </c>
      <c r="O76" s="260">
        <v>7</v>
      </c>
      <c r="P76" s="263" t="s">
        <v>244</v>
      </c>
      <c r="Q76" s="260"/>
      <c r="R76" s="260" t="s">
        <v>252</v>
      </c>
      <c r="S76" s="260" t="s">
        <v>238</v>
      </c>
      <c r="T76" s="260" t="s">
        <v>116</v>
      </c>
      <c r="U76" s="260" t="s">
        <v>238</v>
      </c>
      <c r="V76" s="262" t="s">
        <v>116</v>
      </c>
      <c r="W76" s="260" t="s">
        <v>116</v>
      </c>
      <c r="X76" s="261">
        <v>11.2</v>
      </c>
      <c r="Y76" s="261">
        <v>1</v>
      </c>
      <c r="Z76" s="261" t="s">
        <v>112</v>
      </c>
      <c r="AA76" s="261" t="s">
        <v>112</v>
      </c>
    </row>
    <row r="77" spans="1:30" s="49" customFormat="1" ht="12.75">
      <c r="A77" s="248">
        <v>52</v>
      </c>
      <c r="B77" s="248" t="s">
        <v>256</v>
      </c>
      <c r="C77" s="248"/>
      <c r="D77" s="248"/>
      <c r="E77" s="248"/>
      <c r="F77" s="248"/>
      <c r="G77" s="248">
        <v>1993</v>
      </c>
      <c r="H77" s="249">
        <v>78632.3</v>
      </c>
      <c r="I77" s="249" t="s">
        <v>510</v>
      </c>
      <c r="J77" s="61"/>
      <c r="K77" s="347"/>
      <c r="L77" s="60"/>
      <c r="M77" s="60"/>
      <c r="N77" s="60"/>
      <c r="O77" s="60">
        <v>8</v>
      </c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131"/>
      <c r="AC77" s="131"/>
      <c r="AD77" s="131"/>
    </row>
    <row r="78" spans="1:30" s="49" customFormat="1" ht="12.75">
      <c r="A78" s="248">
        <v>53</v>
      </c>
      <c r="B78" s="248" t="s">
        <v>257</v>
      </c>
      <c r="C78" s="248"/>
      <c r="D78" s="248"/>
      <c r="E78" s="248"/>
      <c r="F78" s="248"/>
      <c r="G78" s="248">
        <v>1996</v>
      </c>
      <c r="H78" s="249">
        <v>83695.8</v>
      </c>
      <c r="I78" s="249" t="s">
        <v>510</v>
      </c>
      <c r="J78" s="61"/>
      <c r="K78" s="347"/>
      <c r="L78" s="60"/>
      <c r="M78" s="60"/>
      <c r="N78" s="60"/>
      <c r="O78" s="60">
        <v>9</v>
      </c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131"/>
      <c r="AC78" s="131"/>
      <c r="AD78" s="131"/>
    </row>
    <row r="79" spans="1:30" s="49" customFormat="1" ht="12.75">
      <c r="A79" s="248">
        <v>54</v>
      </c>
      <c r="B79" s="248" t="s">
        <v>258</v>
      </c>
      <c r="C79" s="248"/>
      <c r="D79" s="248"/>
      <c r="E79" s="248"/>
      <c r="F79" s="248"/>
      <c r="G79" s="248">
        <v>1993</v>
      </c>
      <c r="H79" s="249">
        <v>37679.1</v>
      </c>
      <c r="I79" s="249" t="s">
        <v>510</v>
      </c>
      <c r="J79" s="61"/>
      <c r="K79" s="347"/>
      <c r="L79" s="60"/>
      <c r="M79" s="60"/>
      <c r="N79" s="60"/>
      <c r="O79" s="60">
        <v>10</v>
      </c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131"/>
      <c r="AC79" s="131"/>
      <c r="AD79" s="131"/>
    </row>
    <row r="80" spans="1:30" s="49" customFormat="1" ht="12.75">
      <c r="A80" s="248">
        <v>55</v>
      </c>
      <c r="B80" s="248" t="s">
        <v>259</v>
      </c>
      <c r="C80" s="248"/>
      <c r="D80" s="248"/>
      <c r="E80" s="248"/>
      <c r="F80" s="248"/>
      <c r="G80" s="248">
        <v>1996</v>
      </c>
      <c r="H80" s="249">
        <v>104585.3</v>
      </c>
      <c r="I80" s="249" t="s">
        <v>510</v>
      </c>
      <c r="J80" s="61"/>
      <c r="K80" s="347"/>
      <c r="L80" s="60"/>
      <c r="M80" s="60"/>
      <c r="N80" s="60"/>
      <c r="O80" s="60">
        <v>11</v>
      </c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131"/>
      <c r="AC80" s="131"/>
      <c r="AD80" s="131"/>
    </row>
    <row r="81" spans="1:30" s="49" customFormat="1" ht="12.75">
      <c r="A81" s="248">
        <v>56</v>
      </c>
      <c r="B81" s="248" t="s">
        <v>260</v>
      </c>
      <c r="C81" s="248"/>
      <c r="D81" s="248"/>
      <c r="E81" s="248"/>
      <c r="F81" s="248"/>
      <c r="G81" s="248">
        <v>1994</v>
      </c>
      <c r="H81" s="249">
        <v>25560.1</v>
      </c>
      <c r="I81" s="249" t="s">
        <v>510</v>
      </c>
      <c r="J81" s="61"/>
      <c r="K81" s="347"/>
      <c r="L81" s="60"/>
      <c r="M81" s="60"/>
      <c r="N81" s="60"/>
      <c r="O81" s="60">
        <v>12</v>
      </c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131"/>
      <c r="AC81" s="131"/>
      <c r="AD81" s="131"/>
    </row>
    <row r="82" spans="1:30" s="49" customFormat="1" ht="12.75">
      <c r="A82" s="248">
        <v>57</v>
      </c>
      <c r="B82" s="248" t="s">
        <v>261</v>
      </c>
      <c r="C82" s="248"/>
      <c r="D82" s="248"/>
      <c r="E82" s="248"/>
      <c r="F82" s="248"/>
      <c r="G82" s="248">
        <v>1993</v>
      </c>
      <c r="H82" s="249">
        <v>27862.5</v>
      </c>
      <c r="I82" s="249" t="s">
        <v>510</v>
      </c>
      <c r="J82" s="61"/>
      <c r="K82" s="347"/>
      <c r="L82" s="60"/>
      <c r="M82" s="60"/>
      <c r="N82" s="60"/>
      <c r="O82" s="60">
        <v>13</v>
      </c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131"/>
      <c r="AC82" s="131"/>
      <c r="AD82" s="131"/>
    </row>
    <row r="83" spans="1:30" s="49" customFormat="1" ht="12.75">
      <c r="A83" s="248">
        <v>58</v>
      </c>
      <c r="B83" s="248" t="s">
        <v>262</v>
      </c>
      <c r="C83" s="248"/>
      <c r="D83" s="248"/>
      <c r="E83" s="248"/>
      <c r="F83" s="248"/>
      <c r="G83" s="248">
        <v>1993</v>
      </c>
      <c r="H83" s="249">
        <v>20028.5</v>
      </c>
      <c r="I83" s="249" t="s">
        <v>510</v>
      </c>
      <c r="J83" s="61"/>
      <c r="K83" s="347"/>
      <c r="L83" s="60"/>
      <c r="M83" s="60"/>
      <c r="N83" s="60"/>
      <c r="O83" s="60">
        <v>14</v>
      </c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131"/>
      <c r="AC83" s="131"/>
      <c r="AD83" s="131"/>
    </row>
    <row r="84" spans="1:30" s="49" customFormat="1" ht="12.75">
      <c r="A84" s="248">
        <v>59</v>
      </c>
      <c r="B84" s="248" t="s">
        <v>263</v>
      </c>
      <c r="C84" s="248"/>
      <c r="D84" s="248"/>
      <c r="E84" s="248"/>
      <c r="F84" s="248"/>
      <c r="G84" s="248">
        <v>1991</v>
      </c>
      <c r="H84" s="249">
        <v>22352.71</v>
      </c>
      <c r="I84" s="249" t="s">
        <v>510</v>
      </c>
      <c r="J84" s="61"/>
      <c r="K84" s="347"/>
      <c r="L84" s="60"/>
      <c r="M84" s="60"/>
      <c r="N84" s="60"/>
      <c r="O84" s="60">
        <v>15</v>
      </c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131"/>
      <c r="AC84" s="131"/>
      <c r="AD84" s="131"/>
    </row>
    <row r="85" spans="1:30" s="49" customFormat="1" ht="12.75">
      <c r="A85" s="248">
        <v>60</v>
      </c>
      <c r="B85" s="248" t="s">
        <v>264</v>
      </c>
      <c r="C85" s="248"/>
      <c r="D85" s="248"/>
      <c r="E85" s="248"/>
      <c r="F85" s="248"/>
      <c r="G85" s="248">
        <v>1992</v>
      </c>
      <c r="H85" s="249">
        <v>16646.4</v>
      </c>
      <c r="I85" s="249" t="s">
        <v>510</v>
      </c>
      <c r="J85" s="61"/>
      <c r="K85" s="347"/>
      <c r="L85" s="60"/>
      <c r="M85" s="60"/>
      <c r="N85" s="60"/>
      <c r="O85" s="60">
        <v>16</v>
      </c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131"/>
      <c r="AC85" s="131"/>
      <c r="AD85" s="131"/>
    </row>
    <row r="86" spans="1:30" s="49" customFormat="1" ht="12.75">
      <c r="A86" s="248">
        <v>61</v>
      </c>
      <c r="B86" s="248" t="s">
        <v>265</v>
      </c>
      <c r="C86" s="248"/>
      <c r="D86" s="248"/>
      <c r="E86" s="248"/>
      <c r="F86" s="248"/>
      <c r="G86" s="248">
        <v>2013</v>
      </c>
      <c r="H86" s="249">
        <v>7000</v>
      </c>
      <c r="I86" s="249" t="s">
        <v>510</v>
      </c>
      <c r="J86" s="116"/>
      <c r="K86" s="248"/>
      <c r="L86" s="82"/>
      <c r="M86" s="82"/>
      <c r="N86" s="82"/>
      <c r="O86" s="82">
        <v>17</v>
      </c>
      <c r="P86" s="82"/>
      <c r="Q86" s="82"/>
      <c r="R86" s="82"/>
      <c r="S86" s="82"/>
      <c r="T86" s="82"/>
      <c r="U86" s="82"/>
      <c r="V86" s="82"/>
      <c r="W86" s="82"/>
      <c r="X86" s="82"/>
      <c r="Y86" s="60"/>
      <c r="Z86" s="60"/>
      <c r="AA86" s="60"/>
      <c r="AB86" s="131"/>
      <c r="AC86" s="131"/>
      <c r="AD86" s="131"/>
    </row>
    <row r="87" spans="1:30" s="49" customFormat="1" ht="12.75">
      <c r="A87" s="248">
        <v>62</v>
      </c>
      <c r="B87" s="248" t="s">
        <v>517</v>
      </c>
      <c r="C87" s="248"/>
      <c r="D87" s="248"/>
      <c r="E87" s="248"/>
      <c r="F87" s="248"/>
      <c r="G87" s="248">
        <v>2015</v>
      </c>
      <c r="H87" s="249">
        <v>240608.5</v>
      </c>
      <c r="I87" s="249"/>
      <c r="J87" s="116"/>
      <c r="K87" s="248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60"/>
      <c r="Z87" s="60"/>
      <c r="AA87" s="60"/>
      <c r="AB87" s="131"/>
      <c r="AC87" s="131"/>
      <c r="AD87" s="131"/>
    </row>
    <row r="88" spans="1:27" ht="19.5" customHeight="1">
      <c r="A88" s="346" t="s">
        <v>9</v>
      </c>
      <c r="B88" s="346"/>
      <c r="C88" s="346"/>
      <c r="D88" s="346"/>
      <c r="E88" s="346"/>
      <c r="F88" s="346"/>
      <c r="G88" s="346"/>
      <c r="H88" s="54">
        <f>SUM(H70:H87)</f>
        <v>12776651.210000003</v>
      </c>
      <c r="I88" s="20"/>
      <c r="J88" s="20"/>
      <c r="K88" s="20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2.75">
      <c r="A89" s="359" t="s">
        <v>281</v>
      </c>
      <c r="B89" s="359"/>
      <c r="C89" s="359"/>
      <c r="D89" s="359"/>
      <c r="E89" s="359"/>
      <c r="F89" s="359"/>
      <c r="G89" s="359"/>
      <c r="H89" s="359"/>
      <c r="I89" s="359"/>
      <c r="J89" s="359"/>
      <c r="K89" s="359"/>
      <c r="L89" s="359"/>
      <c r="M89" s="359"/>
      <c r="N89" s="359"/>
      <c r="O89" s="359"/>
      <c r="P89" s="359"/>
      <c r="Q89" s="359"/>
      <c r="R89" s="359"/>
      <c r="S89" s="359"/>
      <c r="T89" s="359"/>
      <c r="U89" s="359"/>
      <c r="V89" s="359"/>
      <c r="W89" s="359"/>
      <c r="X89" s="359"/>
      <c r="Y89" s="359"/>
      <c r="Z89" s="359"/>
      <c r="AA89" s="359"/>
    </row>
    <row r="90" spans="1:27" s="49" customFormat="1" ht="117" customHeight="1">
      <c r="A90" s="248">
        <v>63</v>
      </c>
      <c r="B90" s="248" t="s">
        <v>440</v>
      </c>
      <c r="C90" s="248" t="s">
        <v>274</v>
      </c>
      <c r="D90" s="248" t="s">
        <v>64</v>
      </c>
      <c r="E90" s="248" t="s">
        <v>112</v>
      </c>
      <c r="F90" s="248" t="s">
        <v>112</v>
      </c>
      <c r="G90" s="248">
        <v>1973</v>
      </c>
      <c r="H90" s="247">
        <v>4903000</v>
      </c>
      <c r="I90" s="249" t="s">
        <v>509</v>
      </c>
      <c r="J90" s="121" t="s">
        <v>786</v>
      </c>
      <c r="K90" s="6" t="s">
        <v>275</v>
      </c>
      <c r="L90" s="6" t="s">
        <v>787</v>
      </c>
      <c r="M90" s="6" t="s">
        <v>788</v>
      </c>
      <c r="N90" s="6" t="s">
        <v>789</v>
      </c>
      <c r="O90" s="6">
        <v>2</v>
      </c>
      <c r="P90" s="6" t="s">
        <v>790</v>
      </c>
      <c r="Q90" s="6" t="s">
        <v>791</v>
      </c>
      <c r="R90" s="6" t="s">
        <v>252</v>
      </c>
      <c r="S90" s="6" t="s">
        <v>252</v>
      </c>
      <c r="T90" s="6" t="s">
        <v>252</v>
      </c>
      <c r="U90" s="6" t="s">
        <v>246</v>
      </c>
      <c r="V90" s="6" t="s">
        <v>792</v>
      </c>
      <c r="W90" s="6" t="s">
        <v>252</v>
      </c>
      <c r="X90" s="5" t="s">
        <v>939</v>
      </c>
      <c r="Y90" s="5">
        <v>3</v>
      </c>
      <c r="Z90" s="5" t="s">
        <v>64</v>
      </c>
      <c r="AA90" s="5" t="s">
        <v>112</v>
      </c>
    </row>
    <row r="91" spans="1:27" s="49" customFormat="1" ht="85.5" customHeight="1">
      <c r="A91" s="248">
        <v>64</v>
      </c>
      <c r="B91" s="248" t="s">
        <v>272</v>
      </c>
      <c r="C91" s="248" t="s">
        <v>273</v>
      </c>
      <c r="D91" s="248" t="s">
        <v>64</v>
      </c>
      <c r="E91" s="248" t="s">
        <v>112</v>
      </c>
      <c r="F91" s="248" t="s">
        <v>112</v>
      </c>
      <c r="G91" s="248">
        <v>1969</v>
      </c>
      <c r="H91" s="255">
        <v>7344000</v>
      </c>
      <c r="I91" s="249" t="s">
        <v>509</v>
      </c>
      <c r="J91" s="120" t="s">
        <v>778</v>
      </c>
      <c r="K91" s="117" t="s">
        <v>276</v>
      </c>
      <c r="L91" s="117" t="s">
        <v>277</v>
      </c>
      <c r="M91" s="117" t="s">
        <v>779</v>
      </c>
      <c r="N91" s="117" t="s">
        <v>780</v>
      </c>
      <c r="O91" s="117">
        <v>1</v>
      </c>
      <c r="P91" s="117" t="s">
        <v>781</v>
      </c>
      <c r="Q91" s="117" t="s">
        <v>782</v>
      </c>
      <c r="R91" s="117" t="s">
        <v>783</v>
      </c>
      <c r="S91" s="117" t="s">
        <v>252</v>
      </c>
      <c r="T91" s="117" t="s">
        <v>252</v>
      </c>
      <c r="U91" s="117" t="s">
        <v>246</v>
      </c>
      <c r="V91" s="117" t="s">
        <v>252</v>
      </c>
      <c r="W91" s="117" t="s">
        <v>252</v>
      </c>
      <c r="X91" s="118" t="s">
        <v>940</v>
      </c>
      <c r="Y91" s="132" t="s">
        <v>784</v>
      </c>
      <c r="Z91" s="118" t="s">
        <v>112</v>
      </c>
      <c r="AA91" s="132" t="s">
        <v>785</v>
      </c>
    </row>
    <row r="92" spans="1:27" s="49" customFormat="1" ht="12.75">
      <c r="A92" s="248">
        <v>65</v>
      </c>
      <c r="B92" s="248" t="s">
        <v>278</v>
      </c>
      <c r="C92" s="248" t="s">
        <v>279</v>
      </c>
      <c r="D92" s="248"/>
      <c r="E92" s="248"/>
      <c r="F92" s="248"/>
      <c r="G92" s="248"/>
      <c r="H92" s="249">
        <v>17637</v>
      </c>
      <c r="I92" s="249" t="s">
        <v>510</v>
      </c>
      <c r="J92" s="61"/>
      <c r="K92" s="248" t="s">
        <v>276</v>
      </c>
      <c r="L92" s="82"/>
      <c r="M92" s="82"/>
      <c r="N92" s="82"/>
      <c r="O92" s="82">
        <v>4</v>
      </c>
      <c r="P92" s="82"/>
      <c r="Q92" s="82"/>
      <c r="R92" s="82"/>
      <c r="S92" s="82"/>
      <c r="T92" s="82"/>
      <c r="U92" s="82"/>
      <c r="V92" s="82"/>
      <c r="W92" s="82"/>
      <c r="X92" s="60"/>
      <c r="Y92" s="60"/>
      <c r="Z92" s="60"/>
      <c r="AA92" s="60"/>
    </row>
    <row r="93" spans="1:27" s="49" customFormat="1" ht="12.75">
      <c r="A93" s="248">
        <v>66</v>
      </c>
      <c r="B93" s="248" t="s">
        <v>280</v>
      </c>
      <c r="C93" s="248"/>
      <c r="D93" s="248"/>
      <c r="E93" s="248"/>
      <c r="F93" s="248"/>
      <c r="G93" s="248"/>
      <c r="H93" s="249">
        <v>11525</v>
      </c>
      <c r="I93" s="249" t="s">
        <v>510</v>
      </c>
      <c r="J93" s="61"/>
      <c r="K93" s="248" t="s">
        <v>276</v>
      </c>
      <c r="L93" s="82"/>
      <c r="M93" s="82"/>
      <c r="N93" s="82"/>
      <c r="O93" s="82">
        <v>5</v>
      </c>
      <c r="P93" s="82"/>
      <c r="Q93" s="82"/>
      <c r="R93" s="82"/>
      <c r="S93" s="82"/>
      <c r="T93" s="82"/>
      <c r="U93" s="82"/>
      <c r="V93" s="82"/>
      <c r="W93" s="82"/>
      <c r="X93" s="60"/>
      <c r="Y93" s="60"/>
      <c r="Z93" s="60"/>
      <c r="AA93" s="60"/>
    </row>
    <row r="94" spans="1:27" s="49" customFormat="1" ht="45" customHeight="1">
      <c r="A94" s="248">
        <v>67</v>
      </c>
      <c r="B94" s="82" t="s">
        <v>534</v>
      </c>
      <c r="C94" s="82"/>
      <c r="D94" s="82"/>
      <c r="E94" s="82"/>
      <c r="F94" s="82"/>
      <c r="G94" s="82"/>
      <c r="H94" s="249">
        <v>7502</v>
      </c>
      <c r="I94" s="249" t="s">
        <v>510</v>
      </c>
      <c r="J94" s="126"/>
      <c r="K94" s="82" t="s">
        <v>535</v>
      </c>
      <c r="L94" s="82"/>
      <c r="M94" s="82"/>
      <c r="N94" s="82"/>
      <c r="O94" s="82">
        <v>6</v>
      </c>
      <c r="P94" s="82"/>
      <c r="Q94" s="82"/>
      <c r="R94" s="82"/>
      <c r="S94" s="82"/>
      <c r="T94" s="82"/>
      <c r="U94" s="82"/>
      <c r="V94" s="82"/>
      <c r="W94" s="82"/>
      <c r="X94" s="60"/>
      <c r="Y94" s="60"/>
      <c r="Z94" s="60"/>
      <c r="AA94" s="60"/>
    </row>
    <row r="95" spans="1:27" s="49" customFormat="1" ht="45" customHeight="1">
      <c r="A95" s="248">
        <v>68</v>
      </c>
      <c r="B95" s="82" t="s">
        <v>536</v>
      </c>
      <c r="C95" s="82"/>
      <c r="D95" s="82"/>
      <c r="E95" s="82"/>
      <c r="F95" s="82"/>
      <c r="G95" s="82"/>
      <c r="H95" s="249">
        <v>142293.48</v>
      </c>
      <c r="I95" s="249" t="s">
        <v>510</v>
      </c>
      <c r="J95" s="126"/>
      <c r="K95" s="82" t="s">
        <v>537</v>
      </c>
      <c r="L95" s="82"/>
      <c r="M95" s="82"/>
      <c r="N95" s="82"/>
      <c r="O95" s="82">
        <v>7</v>
      </c>
      <c r="P95" s="82"/>
      <c r="Q95" s="82"/>
      <c r="R95" s="82"/>
      <c r="S95" s="82"/>
      <c r="T95" s="82"/>
      <c r="U95" s="82"/>
      <c r="V95" s="82"/>
      <c r="W95" s="82"/>
      <c r="X95" s="60"/>
      <c r="Y95" s="60"/>
      <c r="Z95" s="60"/>
      <c r="AA95" s="60"/>
    </row>
    <row r="96" spans="1:27" s="49" customFormat="1" ht="41.25" customHeight="1">
      <c r="A96" s="248">
        <v>69</v>
      </c>
      <c r="B96" s="82" t="s">
        <v>538</v>
      </c>
      <c r="C96" s="82"/>
      <c r="D96" s="82"/>
      <c r="E96" s="82"/>
      <c r="F96" s="82"/>
      <c r="G96" s="82"/>
      <c r="H96" s="249">
        <v>7032.7</v>
      </c>
      <c r="I96" s="249" t="s">
        <v>510</v>
      </c>
      <c r="J96" s="126"/>
      <c r="K96" s="82" t="s">
        <v>537</v>
      </c>
      <c r="L96" s="82"/>
      <c r="M96" s="82"/>
      <c r="N96" s="82"/>
      <c r="O96" s="82">
        <v>8</v>
      </c>
      <c r="P96" s="82"/>
      <c r="Q96" s="82"/>
      <c r="R96" s="82"/>
      <c r="S96" s="82"/>
      <c r="T96" s="82"/>
      <c r="U96" s="82"/>
      <c r="V96" s="82"/>
      <c r="W96" s="82"/>
      <c r="X96" s="60"/>
      <c r="Y96" s="60"/>
      <c r="Z96" s="60"/>
      <c r="AA96" s="60"/>
    </row>
    <row r="97" spans="1:27" s="49" customFormat="1" ht="47.25" customHeight="1">
      <c r="A97" s="248">
        <v>70</v>
      </c>
      <c r="B97" s="82" t="s">
        <v>539</v>
      </c>
      <c r="C97" s="82"/>
      <c r="D97" s="82"/>
      <c r="E97" s="82"/>
      <c r="F97" s="82"/>
      <c r="G97" s="82"/>
      <c r="H97" s="249">
        <v>13230</v>
      </c>
      <c r="I97" s="249" t="s">
        <v>510</v>
      </c>
      <c r="J97" s="126"/>
      <c r="K97" s="82" t="s">
        <v>537</v>
      </c>
      <c r="L97" s="82"/>
      <c r="M97" s="82"/>
      <c r="N97" s="82"/>
      <c r="O97" s="82">
        <v>9</v>
      </c>
      <c r="P97" s="82"/>
      <c r="Q97" s="82"/>
      <c r="R97" s="82"/>
      <c r="S97" s="82"/>
      <c r="T97" s="82"/>
      <c r="U97" s="82"/>
      <c r="V97" s="82"/>
      <c r="W97" s="82"/>
      <c r="X97" s="60"/>
      <c r="Y97" s="60"/>
      <c r="Z97" s="60"/>
      <c r="AA97" s="60"/>
    </row>
    <row r="98" spans="1:27" s="49" customFormat="1" ht="66" customHeight="1">
      <c r="A98" s="248">
        <v>71</v>
      </c>
      <c r="B98" s="82" t="s">
        <v>540</v>
      </c>
      <c r="C98" s="82"/>
      <c r="D98" s="82"/>
      <c r="E98" s="82"/>
      <c r="F98" s="82"/>
      <c r="G98" s="82"/>
      <c r="H98" s="249">
        <v>40190</v>
      </c>
      <c r="I98" s="249" t="s">
        <v>510</v>
      </c>
      <c r="J98" s="126"/>
      <c r="K98" s="82" t="s">
        <v>537</v>
      </c>
      <c r="L98" s="82"/>
      <c r="M98" s="82"/>
      <c r="N98" s="82"/>
      <c r="O98" s="82">
        <v>10</v>
      </c>
      <c r="P98" s="82"/>
      <c r="Q98" s="82"/>
      <c r="R98" s="82"/>
      <c r="S98" s="82"/>
      <c r="T98" s="82"/>
      <c r="U98" s="82"/>
      <c r="V98" s="82"/>
      <c r="W98" s="82"/>
      <c r="X98" s="60"/>
      <c r="Y98" s="60"/>
      <c r="Z98" s="60"/>
      <c r="AA98" s="60"/>
    </row>
    <row r="99" spans="1:27" s="49" customFormat="1" ht="66" customHeight="1">
      <c r="A99" s="248">
        <v>72</v>
      </c>
      <c r="B99" s="82" t="s">
        <v>541</v>
      </c>
      <c r="C99" s="82"/>
      <c r="D99" s="82"/>
      <c r="E99" s="82"/>
      <c r="F99" s="82"/>
      <c r="G99" s="82"/>
      <c r="H99" s="249">
        <v>4210</v>
      </c>
      <c r="I99" s="249" t="s">
        <v>510</v>
      </c>
      <c r="J99" s="126"/>
      <c r="K99" s="82" t="s">
        <v>537</v>
      </c>
      <c r="L99" s="82"/>
      <c r="M99" s="82"/>
      <c r="N99" s="82"/>
      <c r="O99" s="82">
        <v>11</v>
      </c>
      <c r="P99" s="82"/>
      <c r="Q99" s="82"/>
      <c r="R99" s="82"/>
      <c r="S99" s="82"/>
      <c r="T99" s="82"/>
      <c r="U99" s="82"/>
      <c r="V99" s="82"/>
      <c r="W99" s="82"/>
      <c r="X99" s="60"/>
      <c r="Y99" s="60"/>
      <c r="Z99" s="60"/>
      <c r="AA99" s="60"/>
    </row>
    <row r="100" spans="1:25" ht="38.25">
      <c r="A100" s="248">
        <v>73</v>
      </c>
      <c r="B100" s="6" t="s">
        <v>793</v>
      </c>
      <c r="C100" s="6"/>
      <c r="D100" s="6"/>
      <c r="E100" s="6"/>
      <c r="F100" s="6"/>
      <c r="G100" s="6"/>
      <c r="H100" s="247">
        <v>407499</v>
      </c>
      <c r="I100" s="135" t="s">
        <v>510</v>
      </c>
      <c r="J100" s="6"/>
      <c r="K100" s="82" t="s">
        <v>537</v>
      </c>
      <c r="L100" s="6"/>
      <c r="M100" s="6">
        <v>11</v>
      </c>
      <c r="N100" s="6"/>
      <c r="O100" s="6"/>
      <c r="P100" s="6"/>
      <c r="Q100" s="6"/>
      <c r="R100" s="6"/>
      <c r="S100" s="6"/>
      <c r="T100" s="6"/>
      <c r="U100" s="6"/>
      <c r="V100" s="5"/>
      <c r="W100" s="5"/>
      <c r="X100" s="5"/>
      <c r="Y100" s="5"/>
    </row>
    <row r="101" spans="1:27" ht="20.25" customHeight="1">
      <c r="A101" s="346" t="s">
        <v>9</v>
      </c>
      <c r="B101" s="346"/>
      <c r="C101" s="346"/>
      <c r="D101" s="346"/>
      <c r="E101" s="346"/>
      <c r="F101" s="346"/>
      <c r="G101" s="346"/>
      <c r="H101" s="54">
        <f>SUM(H90:H100)</f>
        <v>12898119.18</v>
      </c>
      <c r="I101" s="20"/>
      <c r="J101" s="20"/>
      <c r="K101" s="20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2.75">
      <c r="A102" s="359" t="s">
        <v>330</v>
      </c>
      <c r="B102" s="359"/>
      <c r="C102" s="359"/>
      <c r="D102" s="359"/>
      <c r="E102" s="359"/>
      <c r="F102" s="359"/>
      <c r="G102" s="359"/>
      <c r="H102" s="359"/>
      <c r="I102" s="359"/>
      <c r="J102" s="359"/>
      <c r="K102" s="359"/>
      <c r="L102" s="359"/>
      <c r="M102" s="359"/>
      <c r="N102" s="359"/>
      <c r="O102" s="359"/>
      <c r="P102" s="359"/>
      <c r="Q102" s="359"/>
      <c r="R102" s="359"/>
      <c r="S102" s="359"/>
      <c r="T102" s="359"/>
      <c r="U102" s="359"/>
      <c r="V102" s="359"/>
      <c r="W102" s="359"/>
      <c r="X102" s="359"/>
      <c r="Y102" s="359"/>
      <c r="Z102" s="359"/>
      <c r="AA102" s="359"/>
    </row>
    <row r="103" spans="1:27" s="49" customFormat="1" ht="39" customHeight="1">
      <c r="A103" s="347">
        <v>74</v>
      </c>
      <c r="B103" s="347" t="s">
        <v>272</v>
      </c>
      <c r="C103" s="347" t="s">
        <v>273</v>
      </c>
      <c r="D103" s="347" t="s">
        <v>301</v>
      </c>
      <c r="E103" s="347" t="s">
        <v>120</v>
      </c>
      <c r="F103" s="347" t="s">
        <v>301</v>
      </c>
      <c r="G103" s="347">
        <v>1875</v>
      </c>
      <c r="H103" s="352">
        <v>7020000</v>
      </c>
      <c r="I103" s="352" t="s">
        <v>509</v>
      </c>
      <c r="J103" s="137" t="s">
        <v>300</v>
      </c>
      <c r="K103" s="347" t="s">
        <v>302</v>
      </c>
      <c r="L103" s="347" t="s">
        <v>109</v>
      </c>
      <c r="M103" s="347" t="s">
        <v>303</v>
      </c>
      <c r="N103" s="347" t="s">
        <v>173</v>
      </c>
      <c r="O103" s="347">
        <v>1</v>
      </c>
      <c r="P103" s="347"/>
      <c r="Q103" s="347" t="s">
        <v>304</v>
      </c>
      <c r="R103" s="347" t="s">
        <v>252</v>
      </c>
      <c r="S103" s="347" t="s">
        <v>252</v>
      </c>
      <c r="T103" s="347" t="s">
        <v>252</v>
      </c>
      <c r="U103" s="347" t="s">
        <v>238</v>
      </c>
      <c r="V103" s="347" t="s">
        <v>192</v>
      </c>
      <c r="W103" s="347" t="s">
        <v>252</v>
      </c>
      <c r="X103" s="360">
        <v>3623.91</v>
      </c>
      <c r="Y103" s="360"/>
      <c r="Z103" s="360"/>
      <c r="AA103" s="360"/>
    </row>
    <row r="104" spans="1:27" s="49" customFormat="1" ht="24.75" customHeight="1">
      <c r="A104" s="347"/>
      <c r="B104" s="347"/>
      <c r="C104" s="347"/>
      <c r="D104" s="347"/>
      <c r="E104" s="347"/>
      <c r="F104" s="347"/>
      <c r="G104" s="347"/>
      <c r="H104" s="352"/>
      <c r="I104" s="352"/>
      <c r="J104" s="138" t="s">
        <v>305</v>
      </c>
      <c r="K104" s="347"/>
      <c r="L104" s="347"/>
      <c r="M104" s="347"/>
      <c r="N104" s="347"/>
      <c r="O104" s="347"/>
      <c r="P104" s="347"/>
      <c r="Q104" s="347"/>
      <c r="R104" s="347"/>
      <c r="S104" s="347"/>
      <c r="T104" s="347"/>
      <c r="U104" s="347"/>
      <c r="V104" s="347"/>
      <c r="W104" s="347"/>
      <c r="X104" s="360"/>
      <c r="Y104" s="360"/>
      <c r="Z104" s="360"/>
      <c r="AA104" s="360"/>
    </row>
    <row r="105" spans="1:27" s="49" customFormat="1" ht="25.5">
      <c r="A105" s="347"/>
      <c r="B105" s="347"/>
      <c r="C105" s="347"/>
      <c r="D105" s="347"/>
      <c r="E105" s="347"/>
      <c r="F105" s="347"/>
      <c r="G105" s="347"/>
      <c r="H105" s="352"/>
      <c r="I105" s="352"/>
      <c r="J105" s="138" t="s">
        <v>796</v>
      </c>
      <c r="K105" s="347"/>
      <c r="L105" s="347"/>
      <c r="M105" s="347"/>
      <c r="N105" s="347"/>
      <c r="O105" s="347"/>
      <c r="P105" s="347"/>
      <c r="Q105" s="347"/>
      <c r="R105" s="347"/>
      <c r="S105" s="347"/>
      <c r="T105" s="347"/>
      <c r="U105" s="347"/>
      <c r="V105" s="347"/>
      <c r="W105" s="347"/>
      <c r="X105" s="360"/>
      <c r="Y105" s="360"/>
      <c r="Z105" s="360"/>
      <c r="AA105" s="360"/>
    </row>
    <row r="106" spans="1:27" s="49" customFormat="1" ht="12.75">
      <c r="A106" s="347"/>
      <c r="B106" s="347"/>
      <c r="C106" s="347"/>
      <c r="D106" s="347"/>
      <c r="E106" s="347"/>
      <c r="F106" s="347"/>
      <c r="G106" s="347"/>
      <c r="H106" s="352"/>
      <c r="I106" s="352"/>
      <c r="J106" s="138" t="s">
        <v>306</v>
      </c>
      <c r="K106" s="347"/>
      <c r="L106" s="347"/>
      <c r="M106" s="347"/>
      <c r="N106" s="347"/>
      <c r="O106" s="347"/>
      <c r="P106" s="347"/>
      <c r="Q106" s="347"/>
      <c r="R106" s="347"/>
      <c r="S106" s="347"/>
      <c r="T106" s="347"/>
      <c r="U106" s="347"/>
      <c r="V106" s="347"/>
      <c r="W106" s="347"/>
      <c r="X106" s="360"/>
      <c r="Y106" s="360"/>
      <c r="Z106" s="360"/>
      <c r="AA106" s="360"/>
    </row>
    <row r="107" spans="1:27" s="49" customFormat="1" ht="12.75">
      <c r="A107" s="347"/>
      <c r="B107" s="347"/>
      <c r="C107" s="347"/>
      <c r="D107" s="347"/>
      <c r="E107" s="347"/>
      <c r="F107" s="347"/>
      <c r="G107" s="347"/>
      <c r="H107" s="352"/>
      <c r="I107" s="352"/>
      <c r="J107" s="139" t="s">
        <v>797</v>
      </c>
      <c r="K107" s="347"/>
      <c r="L107" s="347"/>
      <c r="M107" s="347"/>
      <c r="N107" s="347"/>
      <c r="O107" s="347"/>
      <c r="P107" s="347"/>
      <c r="Q107" s="347"/>
      <c r="R107" s="347"/>
      <c r="S107" s="347"/>
      <c r="T107" s="347"/>
      <c r="U107" s="347"/>
      <c r="V107" s="347"/>
      <c r="W107" s="347"/>
      <c r="X107" s="360"/>
      <c r="Y107" s="360"/>
      <c r="Z107" s="360"/>
      <c r="AA107" s="360"/>
    </row>
    <row r="108" spans="1:27" s="49" customFormat="1" ht="12.75">
      <c r="A108" s="347"/>
      <c r="B108" s="347"/>
      <c r="C108" s="347"/>
      <c r="D108" s="347"/>
      <c r="E108" s="347"/>
      <c r="F108" s="347"/>
      <c r="G108" s="347"/>
      <c r="H108" s="352"/>
      <c r="I108" s="352"/>
      <c r="J108" s="61"/>
      <c r="K108" s="347"/>
      <c r="L108" s="347"/>
      <c r="M108" s="347"/>
      <c r="N108" s="347"/>
      <c r="O108" s="347"/>
      <c r="P108" s="347"/>
      <c r="Q108" s="347"/>
      <c r="R108" s="347"/>
      <c r="S108" s="347"/>
      <c r="T108" s="347"/>
      <c r="U108" s="347"/>
      <c r="V108" s="347"/>
      <c r="W108" s="347"/>
      <c r="X108" s="360"/>
      <c r="Y108" s="360"/>
      <c r="Z108" s="360"/>
      <c r="AA108" s="360"/>
    </row>
    <row r="109" spans="1:27" ht="12.75">
      <c r="A109" s="346" t="s">
        <v>9</v>
      </c>
      <c r="B109" s="346"/>
      <c r="C109" s="346"/>
      <c r="D109" s="346"/>
      <c r="E109" s="346"/>
      <c r="F109" s="346"/>
      <c r="G109" s="346"/>
      <c r="H109" s="54">
        <f>SUM(H103)</f>
        <v>7020000</v>
      </c>
      <c r="I109" s="20"/>
      <c r="J109" s="20"/>
      <c r="K109" s="20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2.75">
      <c r="A110" s="359" t="s">
        <v>771</v>
      </c>
      <c r="B110" s="359"/>
      <c r="C110" s="359"/>
      <c r="D110" s="359"/>
      <c r="E110" s="359"/>
      <c r="F110" s="359"/>
      <c r="G110" s="359"/>
      <c r="H110" s="359"/>
      <c r="I110" s="359"/>
      <c r="J110" s="359"/>
      <c r="K110" s="359"/>
      <c r="L110" s="359"/>
      <c r="M110" s="359"/>
      <c r="N110" s="359"/>
      <c r="O110" s="359"/>
      <c r="P110" s="359"/>
      <c r="Q110" s="359"/>
      <c r="R110" s="359"/>
      <c r="S110" s="359"/>
      <c r="T110" s="359"/>
      <c r="U110" s="359"/>
      <c r="V110" s="359"/>
      <c r="W110" s="359"/>
      <c r="X110" s="359"/>
      <c r="Y110" s="359"/>
      <c r="Z110" s="359"/>
      <c r="AA110" s="359"/>
    </row>
    <row r="111" spans="1:29" s="49" customFormat="1" ht="38.25">
      <c r="A111" s="248">
        <v>75</v>
      </c>
      <c r="B111" s="248" t="s">
        <v>441</v>
      </c>
      <c r="C111" s="248" t="s">
        <v>273</v>
      </c>
      <c r="D111" s="248" t="s">
        <v>64</v>
      </c>
      <c r="E111" s="248" t="s">
        <v>112</v>
      </c>
      <c r="F111" s="248" t="s">
        <v>112</v>
      </c>
      <c r="G111" s="248">
        <v>1933</v>
      </c>
      <c r="H111" s="255">
        <v>9610000</v>
      </c>
      <c r="I111" s="249" t="s">
        <v>509</v>
      </c>
      <c r="J111" s="120" t="s">
        <v>442</v>
      </c>
      <c r="K111" s="123" t="s">
        <v>775</v>
      </c>
      <c r="L111" s="123" t="s">
        <v>109</v>
      </c>
      <c r="M111" s="123" t="s">
        <v>172</v>
      </c>
      <c r="N111" s="123" t="s">
        <v>173</v>
      </c>
      <c r="O111" s="117">
        <v>1</v>
      </c>
      <c r="P111" s="117"/>
      <c r="Q111" s="117"/>
      <c r="R111" s="123" t="s">
        <v>443</v>
      </c>
      <c r="S111" s="123" t="s">
        <v>443</v>
      </c>
      <c r="T111" s="123" t="s">
        <v>443</v>
      </c>
      <c r="U111" s="123" t="s">
        <v>443</v>
      </c>
      <c r="V111" s="123" t="s">
        <v>116</v>
      </c>
      <c r="W111" s="123" t="s">
        <v>443</v>
      </c>
      <c r="X111" s="122">
        <v>4740</v>
      </c>
      <c r="Y111" s="123" t="s">
        <v>776</v>
      </c>
      <c r="Z111" s="122" t="s">
        <v>64</v>
      </c>
      <c r="AA111" s="122" t="s">
        <v>112</v>
      </c>
      <c r="AB111" s="130"/>
      <c r="AC111" s="131"/>
    </row>
    <row r="112" spans="1:29" s="49" customFormat="1" ht="12.75" customHeight="1">
      <c r="A112" s="248">
        <v>76</v>
      </c>
      <c r="B112" s="248" t="s">
        <v>444</v>
      </c>
      <c r="C112" s="248" t="s">
        <v>445</v>
      </c>
      <c r="D112" s="248" t="s">
        <v>64</v>
      </c>
      <c r="E112" s="248" t="s">
        <v>112</v>
      </c>
      <c r="F112" s="248" t="s">
        <v>112</v>
      </c>
      <c r="G112" s="248">
        <v>1936</v>
      </c>
      <c r="H112" s="247">
        <v>5487000</v>
      </c>
      <c r="I112" s="95" t="s">
        <v>509</v>
      </c>
      <c r="J112" s="121" t="s">
        <v>446</v>
      </c>
      <c r="K112" s="356" t="s">
        <v>777</v>
      </c>
      <c r="L112" s="10" t="s">
        <v>109</v>
      </c>
      <c r="M112" s="10" t="s">
        <v>172</v>
      </c>
      <c r="N112" s="10" t="s">
        <v>447</v>
      </c>
      <c r="O112" s="6">
        <v>2</v>
      </c>
      <c r="P112" s="6"/>
      <c r="Q112" s="6"/>
      <c r="R112" s="10" t="s">
        <v>448</v>
      </c>
      <c r="S112" s="10" t="s">
        <v>448</v>
      </c>
      <c r="T112" s="10" t="s">
        <v>448</v>
      </c>
      <c r="U112" s="10" t="s">
        <v>448</v>
      </c>
      <c r="V112" s="10" t="s">
        <v>448</v>
      </c>
      <c r="W112" s="10" t="s">
        <v>448</v>
      </c>
      <c r="X112" s="20">
        <v>1950</v>
      </c>
      <c r="Y112" s="20">
        <v>2</v>
      </c>
      <c r="Z112" s="20" t="s">
        <v>449</v>
      </c>
      <c r="AA112" s="20" t="s">
        <v>112</v>
      </c>
      <c r="AB112" s="130"/>
      <c r="AC112" s="131"/>
    </row>
    <row r="113" spans="1:29" s="49" customFormat="1" ht="12.75">
      <c r="A113" s="248">
        <v>77</v>
      </c>
      <c r="B113" s="248" t="s">
        <v>450</v>
      </c>
      <c r="C113" s="248" t="s">
        <v>445</v>
      </c>
      <c r="D113" s="248" t="s">
        <v>64</v>
      </c>
      <c r="E113" s="248" t="s">
        <v>112</v>
      </c>
      <c r="F113" s="248" t="s">
        <v>112</v>
      </c>
      <c r="G113" s="248">
        <v>2000</v>
      </c>
      <c r="H113" s="247">
        <v>1248000</v>
      </c>
      <c r="I113" s="249" t="s">
        <v>509</v>
      </c>
      <c r="J113" s="121" t="s">
        <v>772</v>
      </c>
      <c r="K113" s="357"/>
      <c r="L113" s="10" t="s">
        <v>109</v>
      </c>
      <c r="M113" s="10" t="s">
        <v>172</v>
      </c>
      <c r="N113" s="10" t="s">
        <v>211</v>
      </c>
      <c r="O113" s="6">
        <v>3</v>
      </c>
      <c r="P113" s="6"/>
      <c r="Q113" s="6"/>
      <c r="R113" s="10" t="s">
        <v>443</v>
      </c>
      <c r="S113" s="10" t="s">
        <v>443</v>
      </c>
      <c r="T113" s="10" t="s">
        <v>443</v>
      </c>
      <c r="U113" s="10" t="s">
        <v>443</v>
      </c>
      <c r="V113" s="10" t="s">
        <v>443</v>
      </c>
      <c r="W113" s="10" t="s">
        <v>443</v>
      </c>
      <c r="X113" s="20">
        <v>443.5</v>
      </c>
      <c r="Y113" s="20">
        <v>1</v>
      </c>
      <c r="Z113" s="20" t="s">
        <v>112</v>
      </c>
      <c r="AA113" s="20" t="s">
        <v>112</v>
      </c>
      <c r="AB113" s="130"/>
      <c r="AC113" s="131"/>
    </row>
    <row r="114" spans="1:29" s="49" customFormat="1" ht="12.75">
      <c r="A114" s="248">
        <v>78</v>
      </c>
      <c r="B114" s="248" t="s">
        <v>451</v>
      </c>
      <c r="C114" s="248" t="s">
        <v>445</v>
      </c>
      <c r="D114" s="248" t="s">
        <v>64</v>
      </c>
      <c r="E114" s="248" t="s">
        <v>112</v>
      </c>
      <c r="F114" s="248" t="s">
        <v>112</v>
      </c>
      <c r="G114" s="248">
        <v>1961</v>
      </c>
      <c r="H114" s="247">
        <v>3968000</v>
      </c>
      <c r="I114" s="249" t="s">
        <v>509</v>
      </c>
      <c r="J114" s="121" t="s">
        <v>773</v>
      </c>
      <c r="K114" s="357"/>
      <c r="L114" s="10" t="s">
        <v>109</v>
      </c>
      <c r="M114" s="10" t="s">
        <v>172</v>
      </c>
      <c r="N114" s="10" t="s">
        <v>211</v>
      </c>
      <c r="O114" s="6">
        <v>4</v>
      </c>
      <c r="P114" s="6"/>
      <c r="Q114" s="6"/>
      <c r="R114" s="10" t="s">
        <v>448</v>
      </c>
      <c r="S114" s="10" t="s">
        <v>443</v>
      </c>
      <c r="T114" s="10" t="s">
        <v>443</v>
      </c>
      <c r="U114" s="10" t="s">
        <v>443</v>
      </c>
      <c r="V114" s="10" t="s">
        <v>443</v>
      </c>
      <c r="W114" s="10" t="s">
        <v>443</v>
      </c>
      <c r="X114" s="20">
        <v>1410</v>
      </c>
      <c r="Y114" s="20">
        <v>2</v>
      </c>
      <c r="Z114" s="20" t="s">
        <v>112</v>
      </c>
      <c r="AA114" s="20" t="s">
        <v>112</v>
      </c>
      <c r="AB114" s="130"/>
      <c r="AC114" s="131"/>
    </row>
    <row r="115" spans="1:29" s="49" customFormat="1" ht="12.75">
      <c r="A115" s="248">
        <v>79</v>
      </c>
      <c r="B115" s="248" t="s">
        <v>452</v>
      </c>
      <c r="C115" s="248" t="s">
        <v>445</v>
      </c>
      <c r="D115" s="248" t="s">
        <v>64</v>
      </c>
      <c r="E115" s="248" t="s">
        <v>112</v>
      </c>
      <c r="F115" s="248" t="s">
        <v>112</v>
      </c>
      <c r="G115" s="248">
        <v>2000</v>
      </c>
      <c r="H115" s="249">
        <v>195850</v>
      </c>
      <c r="I115" s="249" t="s">
        <v>510</v>
      </c>
      <c r="J115" s="121" t="s">
        <v>774</v>
      </c>
      <c r="K115" s="358"/>
      <c r="L115" s="10"/>
      <c r="M115" s="10"/>
      <c r="N115" s="10"/>
      <c r="O115" s="6">
        <v>5</v>
      </c>
      <c r="P115" s="6"/>
      <c r="Q115" s="6"/>
      <c r="R115" s="10"/>
      <c r="S115" s="10"/>
      <c r="T115" s="10"/>
      <c r="U115" s="10"/>
      <c r="V115" s="10"/>
      <c r="W115" s="10"/>
      <c r="X115" s="20"/>
      <c r="Y115" s="20"/>
      <c r="Z115" s="20"/>
      <c r="AA115" s="20"/>
      <c r="AB115" s="131"/>
      <c r="AC115" s="131"/>
    </row>
    <row r="116" spans="1:27" ht="12.75">
      <c r="A116" s="346" t="s">
        <v>9</v>
      </c>
      <c r="B116" s="346"/>
      <c r="C116" s="346"/>
      <c r="D116" s="346"/>
      <c r="E116" s="346"/>
      <c r="F116" s="346"/>
      <c r="G116" s="346"/>
      <c r="H116" s="54">
        <f>SUM(H111:H115)</f>
        <v>20508850</v>
      </c>
      <c r="I116" s="20"/>
      <c r="J116" s="20"/>
      <c r="K116" s="20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2.75">
      <c r="A117" s="359" t="s">
        <v>331</v>
      </c>
      <c r="B117" s="359"/>
      <c r="C117" s="359"/>
      <c r="D117" s="359"/>
      <c r="E117" s="359"/>
      <c r="F117" s="359"/>
      <c r="G117" s="359"/>
      <c r="H117" s="359"/>
      <c r="I117" s="359"/>
      <c r="J117" s="359"/>
      <c r="K117" s="359"/>
      <c r="L117" s="359"/>
      <c r="M117" s="359"/>
      <c r="N117" s="359"/>
      <c r="O117" s="359"/>
      <c r="P117" s="359"/>
      <c r="Q117" s="359"/>
      <c r="R117" s="359"/>
      <c r="S117" s="359"/>
      <c r="T117" s="359"/>
      <c r="U117" s="359"/>
      <c r="V117" s="359"/>
      <c r="W117" s="359"/>
      <c r="X117" s="359"/>
      <c r="Y117" s="359"/>
      <c r="Z117" s="359"/>
      <c r="AA117" s="359"/>
    </row>
    <row r="118" spans="1:27" ht="12.75">
      <c r="A118" s="20"/>
      <c r="B118" s="20" t="s">
        <v>141</v>
      </c>
      <c r="C118" s="20"/>
      <c r="D118" s="20"/>
      <c r="E118" s="20"/>
      <c r="F118" s="20"/>
      <c r="G118" s="20"/>
      <c r="H118" s="52"/>
      <c r="I118" s="20"/>
      <c r="J118" s="20"/>
      <c r="K118" s="20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2.75">
      <c r="A119" s="359" t="s">
        <v>392</v>
      </c>
      <c r="B119" s="359"/>
      <c r="C119" s="359"/>
      <c r="D119" s="359"/>
      <c r="E119" s="359"/>
      <c r="F119" s="359"/>
      <c r="G119" s="359"/>
      <c r="H119" s="359"/>
      <c r="I119" s="359"/>
      <c r="J119" s="359"/>
      <c r="K119" s="359"/>
      <c r="L119" s="359"/>
      <c r="M119" s="359"/>
      <c r="N119" s="359"/>
      <c r="O119" s="359"/>
      <c r="P119" s="359"/>
      <c r="Q119" s="359"/>
      <c r="R119" s="359"/>
      <c r="S119" s="359"/>
      <c r="T119" s="359"/>
      <c r="U119" s="359"/>
      <c r="V119" s="359"/>
      <c r="W119" s="359"/>
      <c r="X119" s="359"/>
      <c r="Y119" s="359"/>
      <c r="Z119" s="359"/>
      <c r="AA119" s="359"/>
    </row>
    <row r="120" spans="1:27" s="49" customFormat="1" ht="89.25">
      <c r="A120" s="248">
        <v>80</v>
      </c>
      <c r="B120" s="248" t="s">
        <v>384</v>
      </c>
      <c r="C120" s="248" t="s">
        <v>368</v>
      </c>
      <c r="D120" s="248" t="s">
        <v>64</v>
      </c>
      <c r="E120" s="248" t="s">
        <v>112</v>
      </c>
      <c r="F120" s="248" t="s">
        <v>112</v>
      </c>
      <c r="G120" s="248">
        <v>1976</v>
      </c>
      <c r="H120" s="255">
        <v>6762000</v>
      </c>
      <c r="I120" s="249" t="s">
        <v>509</v>
      </c>
      <c r="J120" s="264" t="s">
        <v>794</v>
      </c>
      <c r="K120" s="123" t="s">
        <v>122</v>
      </c>
      <c r="L120" s="123" t="s">
        <v>385</v>
      </c>
      <c r="M120" s="123" t="s">
        <v>385</v>
      </c>
      <c r="N120" s="123" t="s">
        <v>386</v>
      </c>
      <c r="O120" s="123">
        <v>1</v>
      </c>
      <c r="P120" s="123" t="s">
        <v>387</v>
      </c>
      <c r="Q120" s="123" t="s">
        <v>116</v>
      </c>
      <c r="R120" s="123" t="s">
        <v>111</v>
      </c>
      <c r="S120" s="123" t="s">
        <v>238</v>
      </c>
      <c r="T120" s="123" t="s">
        <v>111</v>
      </c>
      <c r="U120" s="123" t="s">
        <v>111</v>
      </c>
      <c r="V120" s="123" t="s">
        <v>111</v>
      </c>
      <c r="W120" s="123" t="s">
        <v>111</v>
      </c>
      <c r="X120" s="134">
        <v>2289.6</v>
      </c>
      <c r="Y120" s="122">
        <v>4</v>
      </c>
      <c r="Z120" s="122" t="s">
        <v>388</v>
      </c>
      <c r="AA120" s="122" t="s">
        <v>112</v>
      </c>
    </row>
    <row r="121" spans="1:27" s="49" customFormat="1" ht="12.75">
      <c r="A121" s="248">
        <v>81</v>
      </c>
      <c r="B121" s="248" t="s">
        <v>208</v>
      </c>
      <c r="C121" s="248" t="s">
        <v>389</v>
      </c>
      <c r="D121" s="248" t="s">
        <v>64</v>
      </c>
      <c r="E121" s="248" t="s">
        <v>112</v>
      </c>
      <c r="F121" s="248" t="s">
        <v>112</v>
      </c>
      <c r="G121" s="248">
        <v>2001</v>
      </c>
      <c r="H121" s="247">
        <v>130000</v>
      </c>
      <c r="I121" s="249" t="s">
        <v>509</v>
      </c>
      <c r="J121" s="135" t="s">
        <v>795</v>
      </c>
      <c r="K121" s="123" t="s">
        <v>122</v>
      </c>
      <c r="L121" s="10" t="s">
        <v>390</v>
      </c>
      <c r="M121" s="10" t="s">
        <v>390</v>
      </c>
      <c r="N121" s="10" t="s">
        <v>391</v>
      </c>
      <c r="O121" s="10">
        <v>2</v>
      </c>
      <c r="P121" s="123" t="s">
        <v>387</v>
      </c>
      <c r="Q121" s="123" t="s">
        <v>116</v>
      </c>
      <c r="R121" s="10" t="s">
        <v>111</v>
      </c>
      <c r="S121" s="10" t="s">
        <v>116</v>
      </c>
      <c r="T121" s="10" t="s">
        <v>116</v>
      </c>
      <c r="U121" s="10" t="s">
        <v>111</v>
      </c>
      <c r="V121" s="10" t="s">
        <v>116</v>
      </c>
      <c r="W121" s="10" t="s">
        <v>116</v>
      </c>
      <c r="X121" s="136">
        <v>79.5</v>
      </c>
      <c r="Y121" s="136">
        <v>1</v>
      </c>
      <c r="Z121" s="136" t="s">
        <v>116</v>
      </c>
      <c r="AA121" s="136" t="s">
        <v>116</v>
      </c>
    </row>
    <row r="122" spans="1:27" ht="12.75">
      <c r="A122" s="346" t="s">
        <v>9</v>
      </c>
      <c r="B122" s="346"/>
      <c r="C122" s="346"/>
      <c r="D122" s="346"/>
      <c r="E122" s="346"/>
      <c r="F122" s="346"/>
      <c r="G122" s="346"/>
      <c r="H122" s="54">
        <f>SUM(H120:H121)</f>
        <v>6892000</v>
      </c>
      <c r="I122" s="20"/>
      <c r="J122" s="20"/>
      <c r="K122" s="20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2.75">
      <c r="A123" s="359" t="s">
        <v>414</v>
      </c>
      <c r="B123" s="359"/>
      <c r="C123" s="359"/>
      <c r="D123" s="359"/>
      <c r="E123" s="359"/>
      <c r="F123" s="359"/>
      <c r="G123" s="359"/>
      <c r="H123" s="359"/>
      <c r="I123" s="359"/>
      <c r="J123" s="359"/>
      <c r="K123" s="359"/>
      <c r="L123" s="359"/>
      <c r="M123" s="359"/>
      <c r="N123" s="359"/>
      <c r="O123" s="359"/>
      <c r="P123" s="359"/>
      <c r="Q123" s="359"/>
      <c r="R123" s="359"/>
      <c r="S123" s="359"/>
      <c r="T123" s="359"/>
      <c r="U123" s="359"/>
      <c r="V123" s="359"/>
      <c r="W123" s="359"/>
      <c r="X123" s="359"/>
      <c r="Y123" s="359"/>
      <c r="Z123" s="359"/>
      <c r="AA123" s="359"/>
    </row>
    <row r="124" spans="1:27" s="49" customFormat="1" ht="51">
      <c r="A124" s="248">
        <v>82</v>
      </c>
      <c r="B124" s="248" t="s">
        <v>397</v>
      </c>
      <c r="C124" s="248" t="s">
        <v>398</v>
      </c>
      <c r="D124" s="248" t="s">
        <v>301</v>
      </c>
      <c r="E124" s="248" t="s">
        <v>120</v>
      </c>
      <c r="F124" s="248" t="s">
        <v>120</v>
      </c>
      <c r="G124" s="248">
        <v>2012</v>
      </c>
      <c r="H124" s="252">
        <v>787000</v>
      </c>
      <c r="I124" s="249" t="s">
        <v>509</v>
      </c>
      <c r="J124" s="116" t="s">
        <v>399</v>
      </c>
      <c r="K124" s="248" t="s">
        <v>396</v>
      </c>
      <c r="L124" s="117" t="s">
        <v>400</v>
      </c>
      <c r="M124" s="117" t="s">
        <v>401</v>
      </c>
      <c r="N124" s="117" t="s">
        <v>757</v>
      </c>
      <c r="O124" s="117">
        <v>1</v>
      </c>
      <c r="P124" s="117"/>
      <c r="Q124" s="117"/>
      <c r="R124" s="117" t="s">
        <v>192</v>
      </c>
      <c r="S124" s="117" t="s">
        <v>192</v>
      </c>
      <c r="T124" s="117" t="s">
        <v>192</v>
      </c>
      <c r="U124" s="117" t="s">
        <v>192</v>
      </c>
      <c r="V124" s="117" t="s">
        <v>192</v>
      </c>
      <c r="W124" s="117" t="s">
        <v>192</v>
      </c>
      <c r="X124" s="118">
        <v>269.79</v>
      </c>
      <c r="Y124" s="118">
        <v>2</v>
      </c>
      <c r="Z124" s="118" t="s">
        <v>120</v>
      </c>
      <c r="AA124" s="118" t="s">
        <v>120</v>
      </c>
    </row>
    <row r="125" spans="1:27" s="49" customFormat="1" ht="12.75">
      <c r="A125" s="248">
        <v>83</v>
      </c>
      <c r="B125" s="248" t="s">
        <v>403</v>
      </c>
      <c r="C125" s="248"/>
      <c r="D125" s="248" t="s">
        <v>301</v>
      </c>
      <c r="E125" s="248" t="s">
        <v>120</v>
      </c>
      <c r="F125" s="248" t="s">
        <v>120</v>
      </c>
      <c r="G125" s="248">
        <v>2012</v>
      </c>
      <c r="H125" s="249">
        <v>62722.31</v>
      </c>
      <c r="I125" s="249" t="s">
        <v>510</v>
      </c>
      <c r="J125" s="61"/>
      <c r="K125" s="248" t="s">
        <v>396</v>
      </c>
      <c r="L125" s="82"/>
      <c r="M125" s="82"/>
      <c r="N125" s="82"/>
      <c r="O125" s="82">
        <v>2</v>
      </c>
      <c r="P125" s="82"/>
      <c r="Q125" s="82"/>
      <c r="R125" s="105" t="s">
        <v>192</v>
      </c>
      <c r="S125" s="105" t="s">
        <v>192</v>
      </c>
      <c r="T125" s="105" t="s">
        <v>192</v>
      </c>
      <c r="U125" s="105" t="s">
        <v>192</v>
      </c>
      <c r="V125" s="105" t="s">
        <v>192</v>
      </c>
      <c r="W125" s="105" t="s">
        <v>192</v>
      </c>
      <c r="X125" s="60"/>
      <c r="Y125" s="60"/>
      <c r="Z125" s="60"/>
      <c r="AA125" s="60"/>
    </row>
    <row r="126" spans="1:27" s="49" customFormat="1" ht="12.75">
      <c r="A126" s="248">
        <v>84</v>
      </c>
      <c r="B126" s="248" t="s">
        <v>226</v>
      </c>
      <c r="C126" s="248"/>
      <c r="D126" s="248" t="s">
        <v>301</v>
      </c>
      <c r="E126" s="248" t="s">
        <v>120</v>
      </c>
      <c r="F126" s="248" t="s">
        <v>120</v>
      </c>
      <c r="G126" s="248">
        <v>2012</v>
      </c>
      <c r="H126" s="249">
        <v>44801.66</v>
      </c>
      <c r="I126" s="249" t="s">
        <v>510</v>
      </c>
      <c r="J126" s="61"/>
      <c r="K126" s="248" t="s">
        <v>396</v>
      </c>
      <c r="L126" s="82"/>
      <c r="M126" s="82"/>
      <c r="N126" s="82"/>
      <c r="O126" s="82">
        <v>3</v>
      </c>
      <c r="P126" s="82"/>
      <c r="Q126" s="82"/>
      <c r="R126" s="105" t="s">
        <v>192</v>
      </c>
      <c r="S126" s="105" t="s">
        <v>192</v>
      </c>
      <c r="T126" s="105" t="s">
        <v>192</v>
      </c>
      <c r="U126" s="105" t="s">
        <v>192</v>
      </c>
      <c r="V126" s="105" t="s">
        <v>192</v>
      </c>
      <c r="W126" s="105" t="s">
        <v>192</v>
      </c>
      <c r="X126" s="60"/>
      <c r="Y126" s="60"/>
      <c r="Z126" s="60"/>
      <c r="AA126" s="60"/>
    </row>
    <row r="127" spans="1:27" s="49" customFormat="1" ht="12.75">
      <c r="A127" s="248">
        <v>85</v>
      </c>
      <c r="B127" s="248" t="s">
        <v>404</v>
      </c>
      <c r="C127" s="248"/>
      <c r="D127" s="248" t="s">
        <v>301</v>
      </c>
      <c r="E127" s="248" t="s">
        <v>120</v>
      </c>
      <c r="F127" s="248" t="s">
        <v>120</v>
      </c>
      <c r="G127" s="248">
        <v>2012</v>
      </c>
      <c r="H127" s="249">
        <v>35841.33</v>
      </c>
      <c r="I127" s="249" t="s">
        <v>510</v>
      </c>
      <c r="J127" s="61"/>
      <c r="K127" s="248" t="s">
        <v>396</v>
      </c>
      <c r="L127" s="82"/>
      <c r="M127" s="82"/>
      <c r="N127" s="82"/>
      <c r="O127" s="82">
        <v>4</v>
      </c>
      <c r="P127" s="82"/>
      <c r="Q127" s="82"/>
      <c r="R127" s="105" t="s">
        <v>192</v>
      </c>
      <c r="S127" s="105" t="s">
        <v>192</v>
      </c>
      <c r="T127" s="105" t="s">
        <v>192</v>
      </c>
      <c r="U127" s="105" t="s">
        <v>192</v>
      </c>
      <c r="V127" s="105" t="s">
        <v>192</v>
      </c>
      <c r="W127" s="105" t="s">
        <v>192</v>
      </c>
      <c r="X127" s="60"/>
      <c r="Y127" s="60"/>
      <c r="Z127" s="60"/>
      <c r="AA127" s="60"/>
    </row>
    <row r="128" spans="1:27" s="49" customFormat="1" ht="12.75">
      <c r="A128" s="248">
        <v>86</v>
      </c>
      <c r="B128" s="248" t="s">
        <v>405</v>
      </c>
      <c r="C128" s="248"/>
      <c r="D128" s="248" t="s">
        <v>301</v>
      </c>
      <c r="E128" s="248" t="s">
        <v>120</v>
      </c>
      <c r="F128" s="248" t="s">
        <v>120</v>
      </c>
      <c r="G128" s="248">
        <v>2012</v>
      </c>
      <c r="H128" s="249">
        <v>35841.33</v>
      </c>
      <c r="I128" s="249" t="s">
        <v>510</v>
      </c>
      <c r="J128" s="61"/>
      <c r="K128" s="248" t="s">
        <v>396</v>
      </c>
      <c r="L128" s="82"/>
      <c r="M128" s="82"/>
      <c r="N128" s="82"/>
      <c r="O128" s="82">
        <v>5</v>
      </c>
      <c r="P128" s="82"/>
      <c r="Q128" s="82"/>
      <c r="R128" s="105" t="s">
        <v>192</v>
      </c>
      <c r="S128" s="105" t="s">
        <v>192</v>
      </c>
      <c r="T128" s="105" t="s">
        <v>192</v>
      </c>
      <c r="U128" s="105" t="s">
        <v>192</v>
      </c>
      <c r="V128" s="105" t="s">
        <v>192</v>
      </c>
      <c r="W128" s="105" t="s">
        <v>192</v>
      </c>
      <c r="X128" s="60"/>
      <c r="Y128" s="60"/>
      <c r="Z128" s="60"/>
      <c r="AA128" s="60"/>
    </row>
    <row r="129" spans="1:27" s="49" customFormat="1" ht="114.75">
      <c r="A129" s="248">
        <v>87</v>
      </c>
      <c r="B129" s="248" t="s">
        <v>406</v>
      </c>
      <c r="C129" s="248"/>
      <c r="D129" s="248" t="s">
        <v>301</v>
      </c>
      <c r="E129" s="248" t="s">
        <v>120</v>
      </c>
      <c r="F129" s="248" t="s">
        <v>120</v>
      </c>
      <c r="G129" s="248">
        <v>2012</v>
      </c>
      <c r="H129" s="249">
        <v>131692.18</v>
      </c>
      <c r="I129" s="249" t="s">
        <v>510</v>
      </c>
      <c r="J129" s="61"/>
      <c r="K129" s="248" t="s">
        <v>396</v>
      </c>
      <c r="L129" s="82" t="s">
        <v>758</v>
      </c>
      <c r="M129" s="82"/>
      <c r="N129" s="82"/>
      <c r="O129" s="82">
        <v>6</v>
      </c>
      <c r="P129" s="82"/>
      <c r="Q129" s="82"/>
      <c r="R129" s="105" t="s">
        <v>192</v>
      </c>
      <c r="S129" s="105" t="s">
        <v>192</v>
      </c>
      <c r="T129" s="105" t="s">
        <v>192</v>
      </c>
      <c r="U129" s="105" t="s">
        <v>192</v>
      </c>
      <c r="V129" s="105" t="s">
        <v>192</v>
      </c>
      <c r="W129" s="105" t="s">
        <v>192</v>
      </c>
      <c r="X129" s="82" t="s">
        <v>941</v>
      </c>
      <c r="Y129" s="60"/>
      <c r="Z129" s="60"/>
      <c r="AA129" s="60"/>
    </row>
    <row r="130" spans="1:27" s="49" customFormat="1" ht="48.75" customHeight="1">
      <c r="A130" s="248">
        <v>88</v>
      </c>
      <c r="B130" s="248" t="s">
        <v>407</v>
      </c>
      <c r="C130" s="248" t="s">
        <v>408</v>
      </c>
      <c r="D130" s="248" t="s">
        <v>301</v>
      </c>
      <c r="E130" s="248" t="s">
        <v>120</v>
      </c>
      <c r="F130" s="248" t="s">
        <v>120</v>
      </c>
      <c r="G130" s="248">
        <v>2012</v>
      </c>
      <c r="H130" s="249">
        <v>295325.9</v>
      </c>
      <c r="I130" s="249" t="s">
        <v>510</v>
      </c>
      <c r="J130" s="61"/>
      <c r="K130" s="248" t="s">
        <v>396</v>
      </c>
      <c r="L130" s="82" t="s">
        <v>409</v>
      </c>
      <c r="M130" s="82"/>
      <c r="N130" s="82"/>
      <c r="O130" s="82">
        <v>7</v>
      </c>
      <c r="P130" s="82"/>
      <c r="Q130" s="82"/>
      <c r="R130" s="105" t="s">
        <v>192</v>
      </c>
      <c r="S130" s="105" t="s">
        <v>192</v>
      </c>
      <c r="T130" s="105" t="s">
        <v>192</v>
      </c>
      <c r="U130" s="105" t="s">
        <v>192</v>
      </c>
      <c r="V130" s="105" t="s">
        <v>192</v>
      </c>
      <c r="W130" s="105" t="s">
        <v>192</v>
      </c>
      <c r="X130" s="82" t="s">
        <v>942</v>
      </c>
      <c r="Y130" s="60"/>
      <c r="Z130" s="60"/>
      <c r="AA130" s="60"/>
    </row>
    <row r="131" spans="1:27" s="49" customFormat="1" ht="102">
      <c r="A131" s="248">
        <v>89</v>
      </c>
      <c r="B131" s="248" t="s">
        <v>410</v>
      </c>
      <c r="C131" s="248"/>
      <c r="D131" s="248" t="s">
        <v>301</v>
      </c>
      <c r="E131" s="248" t="s">
        <v>120</v>
      </c>
      <c r="F131" s="248" t="s">
        <v>120</v>
      </c>
      <c r="G131" s="248">
        <v>2012</v>
      </c>
      <c r="H131" s="249">
        <v>10209</v>
      </c>
      <c r="I131" s="249" t="s">
        <v>510</v>
      </c>
      <c r="J131" s="61"/>
      <c r="K131" s="248" t="s">
        <v>396</v>
      </c>
      <c r="L131" s="82"/>
      <c r="M131" s="82"/>
      <c r="N131" s="82"/>
      <c r="O131" s="82">
        <v>8</v>
      </c>
      <c r="P131" s="82"/>
      <c r="Q131" s="82"/>
      <c r="R131" s="105" t="s">
        <v>192</v>
      </c>
      <c r="S131" s="105" t="s">
        <v>192</v>
      </c>
      <c r="T131" s="105" t="s">
        <v>192</v>
      </c>
      <c r="U131" s="105" t="s">
        <v>192</v>
      </c>
      <c r="V131" s="105" t="s">
        <v>192</v>
      </c>
      <c r="W131" s="105" t="s">
        <v>192</v>
      </c>
      <c r="X131" s="82" t="s">
        <v>411</v>
      </c>
      <c r="Y131" s="60"/>
      <c r="Z131" s="60"/>
      <c r="AA131" s="60"/>
    </row>
    <row r="132" spans="1:27" s="49" customFormat="1" ht="63.75">
      <c r="A132" s="248">
        <v>90</v>
      </c>
      <c r="B132" s="248" t="s">
        <v>412</v>
      </c>
      <c r="C132" s="248"/>
      <c r="D132" s="248" t="s">
        <v>301</v>
      </c>
      <c r="E132" s="248" t="s">
        <v>120</v>
      </c>
      <c r="F132" s="248" t="s">
        <v>120</v>
      </c>
      <c r="G132" s="248">
        <v>2012</v>
      </c>
      <c r="H132" s="249">
        <v>32681.1</v>
      </c>
      <c r="I132" s="249" t="s">
        <v>510</v>
      </c>
      <c r="J132" s="61"/>
      <c r="K132" s="248" t="s">
        <v>413</v>
      </c>
      <c r="L132" s="82" t="s">
        <v>759</v>
      </c>
      <c r="M132" s="82"/>
      <c r="N132" s="82"/>
      <c r="O132" s="82">
        <v>9</v>
      </c>
      <c r="P132" s="82"/>
      <c r="Q132" s="82"/>
      <c r="R132" s="105" t="s">
        <v>192</v>
      </c>
      <c r="S132" s="105" t="s">
        <v>192</v>
      </c>
      <c r="T132" s="105" t="s">
        <v>192</v>
      </c>
      <c r="U132" s="105" t="s">
        <v>192</v>
      </c>
      <c r="V132" s="105" t="s">
        <v>192</v>
      </c>
      <c r="W132" s="105" t="s">
        <v>192</v>
      </c>
      <c r="X132" s="82" t="s">
        <v>760</v>
      </c>
      <c r="Y132" s="60"/>
      <c r="Z132" s="60"/>
      <c r="AA132" s="60"/>
    </row>
    <row r="133" spans="1:27" ht="12.75">
      <c r="A133" s="346" t="s">
        <v>9</v>
      </c>
      <c r="B133" s="346"/>
      <c r="C133" s="346"/>
      <c r="D133" s="346"/>
      <c r="E133" s="346"/>
      <c r="F133" s="346"/>
      <c r="G133" s="346"/>
      <c r="H133" s="54">
        <f>SUM(H124:H132)</f>
        <v>1436114.81</v>
      </c>
      <c r="I133" s="20"/>
      <c r="J133" s="20"/>
      <c r="K133" s="20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2.75">
      <c r="A134" s="359" t="s">
        <v>420</v>
      </c>
      <c r="B134" s="359"/>
      <c r="C134" s="359"/>
      <c r="D134" s="359"/>
      <c r="E134" s="359"/>
      <c r="F134" s="359"/>
      <c r="G134" s="359"/>
      <c r="H134" s="359"/>
      <c r="I134" s="359"/>
      <c r="J134" s="359"/>
      <c r="K134" s="359"/>
      <c r="L134" s="359"/>
      <c r="M134" s="359"/>
      <c r="N134" s="359"/>
      <c r="O134" s="359"/>
      <c r="P134" s="359"/>
      <c r="Q134" s="359"/>
      <c r="R134" s="359"/>
      <c r="S134" s="359"/>
      <c r="T134" s="359"/>
      <c r="U134" s="359"/>
      <c r="V134" s="359"/>
      <c r="W134" s="359"/>
      <c r="X134" s="359"/>
      <c r="Y134" s="359"/>
      <c r="Z134" s="359"/>
      <c r="AA134" s="359"/>
    </row>
    <row r="135" spans="1:27" s="49" customFormat="1" ht="51">
      <c r="A135" s="248">
        <v>91</v>
      </c>
      <c r="B135" s="248" t="s">
        <v>415</v>
      </c>
      <c r="C135" s="248" t="s">
        <v>416</v>
      </c>
      <c r="D135" s="248" t="s">
        <v>417</v>
      </c>
      <c r="E135" s="248" t="s">
        <v>120</v>
      </c>
      <c r="F135" s="248" t="s">
        <v>120</v>
      </c>
      <c r="G135" s="248">
        <v>2012</v>
      </c>
      <c r="H135" s="252">
        <v>1366000</v>
      </c>
      <c r="I135" s="249" t="s">
        <v>509</v>
      </c>
      <c r="J135" s="116" t="s">
        <v>418</v>
      </c>
      <c r="K135" s="248" t="s">
        <v>419</v>
      </c>
      <c r="L135" s="105" t="s">
        <v>400</v>
      </c>
      <c r="M135" s="105" t="s">
        <v>401</v>
      </c>
      <c r="N135" s="105" t="s">
        <v>761</v>
      </c>
      <c r="O135" s="105">
        <v>1</v>
      </c>
      <c r="P135" s="105"/>
      <c r="Q135" s="105"/>
      <c r="R135" s="105" t="s">
        <v>192</v>
      </c>
      <c r="S135" s="105" t="s">
        <v>192</v>
      </c>
      <c r="T135" s="105" t="s">
        <v>192</v>
      </c>
      <c r="U135" s="105" t="s">
        <v>192</v>
      </c>
      <c r="V135" s="105" t="s">
        <v>192</v>
      </c>
      <c r="W135" s="105" t="s">
        <v>192</v>
      </c>
      <c r="X135" s="119">
        <v>383.26</v>
      </c>
      <c r="Y135" s="119">
        <v>2</v>
      </c>
      <c r="Z135" s="119" t="s">
        <v>120</v>
      </c>
      <c r="AA135" s="119" t="s">
        <v>120</v>
      </c>
    </row>
    <row r="136" spans="1:27" ht="12.75">
      <c r="A136" s="346" t="s">
        <v>9</v>
      </c>
      <c r="B136" s="346"/>
      <c r="C136" s="346"/>
      <c r="D136" s="346"/>
      <c r="E136" s="346"/>
      <c r="F136" s="346"/>
      <c r="G136" s="346"/>
      <c r="H136" s="54">
        <f>SUM(H135)</f>
        <v>1366000</v>
      </c>
      <c r="I136" s="20"/>
      <c r="J136" s="20"/>
      <c r="K136" s="20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2.75">
      <c r="A137" s="359" t="s">
        <v>421</v>
      </c>
      <c r="B137" s="359"/>
      <c r="C137" s="359"/>
      <c r="D137" s="359"/>
      <c r="E137" s="359"/>
      <c r="F137" s="359"/>
      <c r="G137" s="359"/>
      <c r="H137" s="359"/>
      <c r="I137" s="359"/>
      <c r="J137" s="359"/>
      <c r="K137" s="359"/>
      <c r="L137" s="359"/>
      <c r="M137" s="359"/>
      <c r="N137" s="359"/>
      <c r="O137" s="359"/>
      <c r="P137" s="359"/>
      <c r="Q137" s="359"/>
      <c r="R137" s="359"/>
      <c r="S137" s="359"/>
      <c r="T137" s="359"/>
      <c r="U137" s="359"/>
      <c r="V137" s="359"/>
      <c r="W137" s="359"/>
      <c r="X137" s="359"/>
      <c r="Y137" s="359"/>
      <c r="Z137" s="359"/>
      <c r="AA137" s="359"/>
    </row>
    <row r="138" spans="1:27" s="49" customFormat="1" ht="51">
      <c r="A138" s="248">
        <v>92</v>
      </c>
      <c r="B138" s="248" t="s">
        <v>423</v>
      </c>
      <c r="C138" s="248" t="s">
        <v>416</v>
      </c>
      <c r="D138" s="248" t="s">
        <v>301</v>
      </c>
      <c r="E138" s="248" t="s">
        <v>120</v>
      </c>
      <c r="F138" s="248" t="s">
        <v>120</v>
      </c>
      <c r="G138" s="248">
        <v>2012</v>
      </c>
      <c r="H138" s="252">
        <v>1366000</v>
      </c>
      <c r="I138" s="249" t="s">
        <v>509</v>
      </c>
      <c r="J138" s="116" t="s">
        <v>424</v>
      </c>
      <c r="K138" s="248" t="s">
        <v>425</v>
      </c>
      <c r="L138" s="117" t="s">
        <v>400</v>
      </c>
      <c r="M138" s="117" t="s">
        <v>401</v>
      </c>
      <c r="N138" s="117" t="s">
        <v>402</v>
      </c>
      <c r="O138" s="117">
        <v>1</v>
      </c>
      <c r="P138" s="117"/>
      <c r="Q138" s="117"/>
      <c r="R138" s="117" t="s">
        <v>192</v>
      </c>
      <c r="S138" s="117" t="s">
        <v>192</v>
      </c>
      <c r="T138" s="117" t="s">
        <v>192</v>
      </c>
      <c r="U138" s="117" t="s">
        <v>192</v>
      </c>
      <c r="V138" s="117" t="s">
        <v>192</v>
      </c>
      <c r="W138" s="117" t="s">
        <v>192</v>
      </c>
      <c r="X138" s="118">
        <v>383.26</v>
      </c>
      <c r="Y138" s="118">
        <v>2</v>
      </c>
      <c r="Z138" s="118" t="s">
        <v>120</v>
      </c>
      <c r="AA138" s="118" t="s">
        <v>120</v>
      </c>
    </row>
    <row r="139" spans="1:27" ht="12.75">
      <c r="A139" s="346" t="s">
        <v>9</v>
      </c>
      <c r="B139" s="346"/>
      <c r="C139" s="346"/>
      <c r="D139" s="346"/>
      <c r="E139" s="346"/>
      <c r="F139" s="346"/>
      <c r="G139" s="346"/>
      <c r="H139" s="54">
        <f>SUM(H138)</f>
        <v>1366000</v>
      </c>
      <c r="I139" s="20"/>
      <c r="J139" s="20"/>
      <c r="K139" s="20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2.75">
      <c r="A140" s="359" t="s">
        <v>429</v>
      </c>
      <c r="B140" s="359"/>
      <c r="C140" s="359"/>
      <c r="D140" s="359"/>
      <c r="E140" s="359"/>
      <c r="F140" s="359"/>
      <c r="G140" s="359"/>
      <c r="H140" s="359"/>
      <c r="I140" s="359"/>
      <c r="J140" s="359"/>
      <c r="K140" s="359"/>
      <c r="L140" s="359"/>
      <c r="M140" s="359"/>
      <c r="N140" s="359"/>
      <c r="O140" s="359"/>
      <c r="P140" s="359"/>
      <c r="Q140" s="359"/>
      <c r="R140" s="359"/>
      <c r="S140" s="359"/>
      <c r="T140" s="359"/>
      <c r="U140" s="359"/>
      <c r="V140" s="359"/>
      <c r="W140" s="359"/>
      <c r="X140" s="359"/>
      <c r="Y140" s="359"/>
      <c r="Z140" s="359"/>
      <c r="AA140" s="359"/>
    </row>
    <row r="141" spans="1:27" s="49" customFormat="1" ht="51">
      <c r="A141" s="248">
        <v>93</v>
      </c>
      <c r="B141" s="248" t="s">
        <v>427</v>
      </c>
      <c r="C141" s="248" t="s">
        <v>416</v>
      </c>
      <c r="D141" s="248" t="s">
        <v>301</v>
      </c>
      <c r="E141" s="248" t="s">
        <v>120</v>
      </c>
      <c r="F141" s="248" t="s">
        <v>120</v>
      </c>
      <c r="G141" s="248">
        <v>2012</v>
      </c>
      <c r="H141" s="252">
        <v>1366000</v>
      </c>
      <c r="I141" s="249" t="s">
        <v>509</v>
      </c>
      <c r="J141" s="116" t="s">
        <v>424</v>
      </c>
      <c r="K141" s="248" t="s">
        <v>428</v>
      </c>
      <c r="L141" s="105" t="s">
        <v>400</v>
      </c>
      <c r="M141" s="105" t="s">
        <v>401</v>
      </c>
      <c r="N141" s="105" t="s">
        <v>402</v>
      </c>
      <c r="O141" s="105">
        <v>1</v>
      </c>
      <c r="P141" s="105"/>
      <c r="Q141" s="105"/>
      <c r="R141" s="105" t="s">
        <v>192</v>
      </c>
      <c r="S141" s="105" t="s">
        <v>192</v>
      </c>
      <c r="T141" s="105" t="s">
        <v>192</v>
      </c>
      <c r="U141" s="105" t="s">
        <v>192</v>
      </c>
      <c r="V141" s="105" t="s">
        <v>192</v>
      </c>
      <c r="W141" s="105" t="s">
        <v>192</v>
      </c>
      <c r="X141" s="119">
        <v>383.26</v>
      </c>
      <c r="Y141" s="119">
        <v>2</v>
      </c>
      <c r="Z141" s="119" t="s">
        <v>120</v>
      </c>
      <c r="AA141" s="119" t="s">
        <v>120</v>
      </c>
    </row>
    <row r="142" spans="1:27" ht="12.75">
      <c r="A142" s="346" t="s">
        <v>9</v>
      </c>
      <c r="B142" s="346"/>
      <c r="C142" s="346"/>
      <c r="D142" s="346"/>
      <c r="E142" s="346"/>
      <c r="F142" s="346"/>
      <c r="G142" s="346"/>
      <c r="H142" s="54">
        <f>SUM(H141)</f>
        <v>1366000</v>
      </c>
      <c r="I142" s="20"/>
      <c r="J142" s="20"/>
      <c r="K142" s="20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4" spans="7:9" ht="38.25" customHeight="1">
      <c r="G144" s="50"/>
      <c r="H144" s="253">
        <f>SUM(H142,H139,H136,H133,H122,H116,H109,H101,H88,H68,H53,H44)+H62</f>
        <v>118776395.86</v>
      </c>
      <c r="I144" s="254"/>
    </row>
    <row r="147" ht="12.75">
      <c r="J147" s="51"/>
    </row>
  </sheetData>
  <sheetProtection/>
  <mergeCells count="106">
    <mergeCell ref="V15:V20"/>
    <mergeCell ref="W15:W20"/>
    <mergeCell ref="X15:X20"/>
    <mergeCell ref="Z15:Z20"/>
    <mergeCell ref="A137:AA137"/>
    <mergeCell ref="A140:AA140"/>
    <mergeCell ref="A136:G136"/>
    <mergeCell ref="A139:G139"/>
    <mergeCell ref="A123:AA123"/>
    <mergeCell ref="A134:AA134"/>
    <mergeCell ref="A142:G142"/>
    <mergeCell ref="AA15:AA20"/>
    <mergeCell ref="A15:A20"/>
    <mergeCell ref="S15:S20"/>
    <mergeCell ref="T15:T20"/>
    <mergeCell ref="U15:U20"/>
    <mergeCell ref="N103:N108"/>
    <mergeCell ref="K103:K108"/>
    <mergeCell ref="A117:AA117"/>
    <mergeCell ref="A119:AA119"/>
    <mergeCell ref="F103:F108"/>
    <mergeCell ref="B15:B20"/>
    <mergeCell ref="D15:D20"/>
    <mergeCell ref="E15:E20"/>
    <mergeCell ref="F15:F20"/>
    <mergeCell ref="G15:G20"/>
    <mergeCell ref="A47:AA47"/>
    <mergeCell ref="A45:AA45"/>
    <mergeCell ref="X48:AA48"/>
    <mergeCell ref="G103:G108"/>
    <mergeCell ref="K70:K85"/>
    <mergeCell ref="A1:J1"/>
    <mergeCell ref="P15:P20"/>
    <mergeCell ref="R15:R20"/>
    <mergeCell ref="Y15:Y20"/>
    <mergeCell ref="J15:J20"/>
    <mergeCell ref="K15:K20"/>
    <mergeCell ref="L15:L20"/>
    <mergeCell ref="N15:N20"/>
    <mergeCell ref="E4:E5"/>
    <mergeCell ref="H15:H16"/>
    <mergeCell ref="S103:S108"/>
    <mergeCell ref="G4:G5"/>
    <mergeCell ref="W103:W108"/>
    <mergeCell ref="X103:X108"/>
    <mergeCell ref="E103:E108"/>
    <mergeCell ref="A6:AA6"/>
    <mergeCell ref="A44:G44"/>
    <mergeCell ref="A102:AA102"/>
    <mergeCell ref="A69:AA69"/>
    <mergeCell ref="X4:X5"/>
    <mergeCell ref="B4:B5"/>
    <mergeCell ref="F4:F5"/>
    <mergeCell ref="Y4:Y5"/>
    <mergeCell ref="L4:N4"/>
    <mergeCell ref="I4:I5"/>
    <mergeCell ref="Z4:Z5"/>
    <mergeCell ref="A122:G122"/>
    <mergeCell ref="A110:AA110"/>
    <mergeCell ref="I103:I108"/>
    <mergeCell ref="R103:R108"/>
    <mergeCell ref="Q103:Q108"/>
    <mergeCell ref="L103:L108"/>
    <mergeCell ref="M103:M108"/>
    <mergeCell ref="Y103:Y108"/>
    <mergeCell ref="T103:T108"/>
    <mergeCell ref="AA4:AA5"/>
    <mergeCell ref="J4:J5"/>
    <mergeCell ref="C4:C5"/>
    <mergeCell ref="K4:K5"/>
    <mergeCell ref="O4:O5"/>
    <mergeCell ref="Q4:Q5"/>
    <mergeCell ref="P4:P5"/>
    <mergeCell ref="H4:H5"/>
    <mergeCell ref="D4:D5"/>
    <mergeCell ref="R4:W4"/>
    <mergeCell ref="K112:K115"/>
    <mergeCell ref="A63:AA63"/>
    <mergeCell ref="A101:G101"/>
    <mergeCell ref="A89:AA89"/>
    <mergeCell ref="A49:AA49"/>
    <mergeCell ref="A51:AA51"/>
    <mergeCell ref="A54:AA54"/>
    <mergeCell ref="Z103:Z108"/>
    <mergeCell ref="AA103:AA108"/>
    <mergeCell ref="V103:V108"/>
    <mergeCell ref="C15:C16"/>
    <mergeCell ref="P55:P61"/>
    <mergeCell ref="H103:H108"/>
    <mergeCell ref="U103:U108"/>
    <mergeCell ref="O103:O108"/>
    <mergeCell ref="P103:P108"/>
    <mergeCell ref="A53:G53"/>
    <mergeCell ref="A62:G62"/>
    <mergeCell ref="A68:G68"/>
    <mergeCell ref="A88:G88"/>
    <mergeCell ref="I15:I16"/>
    <mergeCell ref="H3:I3"/>
    <mergeCell ref="A133:G133"/>
    <mergeCell ref="B103:B108"/>
    <mergeCell ref="A103:A108"/>
    <mergeCell ref="C103:C108"/>
    <mergeCell ref="D103:D108"/>
    <mergeCell ref="A116:G116"/>
    <mergeCell ref="A109:G109"/>
    <mergeCell ref="A4:A5"/>
  </mergeCells>
  <printOptions/>
  <pageMargins left="0.2362204724409449" right="0.2362204724409449" top="0.7480314960629921" bottom="0.7480314960629921" header="0.31496062992125984" footer="0.31496062992125984"/>
  <pageSetup fitToHeight="5" fitToWidth="1" horizontalDpi="600" verticalDpi="600" orientation="landscape" paperSize="9" scale="24" r:id="rId1"/>
  <rowBreaks count="3" manualBreakCount="3">
    <brk id="88" max="26" man="1"/>
    <brk id="101" max="26" man="1"/>
    <brk id="128" max="26" man="1"/>
  </rowBreaks>
  <colBreaks count="2" manualBreakCount="2">
    <brk id="11" max="144" man="1"/>
    <brk id="14" max="1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7"/>
  <sheetViews>
    <sheetView view="pageBreakPreview" zoomScaleSheetLayoutView="100" zoomScalePageLayoutView="0" workbookViewId="0" topLeftCell="A1">
      <selection activeCell="B6" sqref="B6:D6"/>
    </sheetView>
  </sheetViews>
  <sheetFormatPr defaultColWidth="9.140625" defaultRowHeight="12.75"/>
  <cols>
    <col min="1" max="1" width="7.421875" style="330" customWidth="1"/>
    <col min="2" max="2" width="43.140625" style="26" customWidth="1"/>
    <col min="3" max="3" width="11.28125" style="55" customWidth="1"/>
    <col min="4" max="4" width="20.7109375" style="323" customWidth="1"/>
    <col min="5" max="16384" width="9.140625" style="1" customWidth="1"/>
  </cols>
  <sheetData>
    <row r="1" spans="1:4" ht="51" customHeight="1">
      <c r="A1" s="384" t="s">
        <v>929</v>
      </c>
      <c r="B1" s="385"/>
      <c r="C1" s="385"/>
      <c r="D1" s="385"/>
    </row>
    <row r="2" ht="12.75">
      <c r="A2" s="322"/>
    </row>
    <row r="3" spans="1:4" ht="12.75">
      <c r="A3" s="322"/>
      <c r="B3" s="324" t="s">
        <v>604</v>
      </c>
      <c r="C3" s="325"/>
      <c r="D3" s="326">
        <f>SUM(D32,D78,D93,D113,D181,D192,D208,D228,D270,D337,D400,D424,D436,D447)</f>
        <v>1156763.2199999997</v>
      </c>
    </row>
    <row r="4" spans="1:4" ht="12.75">
      <c r="A4" s="322"/>
      <c r="B4" s="324" t="s">
        <v>605</v>
      </c>
      <c r="C4" s="325"/>
      <c r="D4" s="326">
        <f>SUM(D49,D84,D97,D117,D214,D233,D278,D348,D414,D429)</f>
        <v>107679.31999999999</v>
      </c>
    </row>
    <row r="5" spans="1:4" ht="12.75">
      <c r="A5" s="322"/>
      <c r="B5" s="327" t="s">
        <v>606</v>
      </c>
      <c r="C5" s="328"/>
      <c r="D5" s="329">
        <f>SUM(D196,D219,D284,D442)</f>
        <v>20841.28</v>
      </c>
    </row>
    <row r="6" spans="2:4" ht="21.75" customHeight="1">
      <c r="B6" s="331" t="s">
        <v>9</v>
      </c>
      <c r="C6" s="332"/>
      <c r="D6" s="333">
        <f>SUM(D3:D5)</f>
        <v>1285283.8199999998</v>
      </c>
    </row>
    <row r="8" spans="1:4" ht="14.25" customHeight="1">
      <c r="A8" s="382" t="s">
        <v>117</v>
      </c>
      <c r="B8" s="382"/>
      <c r="C8" s="382"/>
      <c r="D8" s="382"/>
    </row>
    <row r="9" spans="1:4" ht="15.75" customHeight="1">
      <c r="A9" s="379" t="s">
        <v>922</v>
      </c>
      <c r="B9" s="380"/>
      <c r="C9" s="380"/>
      <c r="D9" s="381"/>
    </row>
    <row r="10" spans="1:4" ht="26.25" customHeight="1" thickBot="1">
      <c r="A10" s="33" t="s">
        <v>1</v>
      </c>
      <c r="B10" s="9" t="s">
        <v>11</v>
      </c>
      <c r="C10" s="9" t="s">
        <v>12</v>
      </c>
      <c r="D10" s="308" t="s">
        <v>13</v>
      </c>
    </row>
    <row r="11" spans="1:4" s="49" customFormat="1" ht="12.75">
      <c r="A11" s="91">
        <v>1</v>
      </c>
      <c r="B11" s="82" t="s">
        <v>53</v>
      </c>
      <c r="C11" s="268">
        <v>2013</v>
      </c>
      <c r="D11" s="214">
        <v>7036</v>
      </c>
    </row>
    <row r="12" spans="1:4" s="49" customFormat="1" ht="12.75">
      <c r="A12" s="91">
        <v>2</v>
      </c>
      <c r="B12" s="82" t="s">
        <v>55</v>
      </c>
      <c r="C12" s="268">
        <v>2013</v>
      </c>
      <c r="D12" s="214">
        <v>5719</v>
      </c>
    </row>
    <row r="13" spans="1:4" s="49" customFormat="1" ht="12.75">
      <c r="A13" s="91">
        <v>3</v>
      </c>
      <c r="B13" s="82" t="s">
        <v>56</v>
      </c>
      <c r="C13" s="268">
        <v>2013</v>
      </c>
      <c r="D13" s="214">
        <v>8044.2</v>
      </c>
    </row>
    <row r="14" spans="1:4" s="49" customFormat="1" ht="12.75">
      <c r="A14" s="91">
        <v>4</v>
      </c>
      <c r="B14" s="82" t="s">
        <v>57</v>
      </c>
      <c r="C14" s="268">
        <v>2013</v>
      </c>
      <c r="D14" s="214">
        <v>5045</v>
      </c>
    </row>
    <row r="15" spans="1:4" s="49" customFormat="1" ht="12.75">
      <c r="A15" s="91">
        <v>5</v>
      </c>
      <c r="B15" s="82" t="s">
        <v>54</v>
      </c>
      <c r="C15" s="268">
        <v>2013</v>
      </c>
      <c r="D15" s="214">
        <v>3162.99</v>
      </c>
    </row>
    <row r="16" spans="1:4" s="49" customFormat="1" ht="12.75">
      <c r="A16" s="91">
        <v>6</v>
      </c>
      <c r="B16" s="82" t="s">
        <v>51</v>
      </c>
      <c r="C16" s="268">
        <v>2014</v>
      </c>
      <c r="D16" s="214">
        <v>1831.94</v>
      </c>
    </row>
    <row r="17" spans="1:4" s="49" customFormat="1" ht="12.75">
      <c r="A17" s="91">
        <v>7</v>
      </c>
      <c r="B17" s="82" t="s">
        <v>56</v>
      </c>
      <c r="C17" s="268">
        <v>2014</v>
      </c>
      <c r="D17" s="214">
        <v>4895.4</v>
      </c>
    </row>
    <row r="18" spans="1:4" s="49" customFormat="1" ht="12.75">
      <c r="A18" s="91">
        <v>8</v>
      </c>
      <c r="B18" s="82" t="s">
        <v>58</v>
      </c>
      <c r="C18" s="268">
        <v>2014</v>
      </c>
      <c r="D18" s="214">
        <v>244.77</v>
      </c>
    </row>
    <row r="19" spans="1:4" s="49" customFormat="1" ht="12.75">
      <c r="A19" s="91">
        <v>9</v>
      </c>
      <c r="B19" s="82" t="s">
        <v>54</v>
      </c>
      <c r="C19" s="268">
        <v>2014</v>
      </c>
      <c r="D19" s="214">
        <v>1065</v>
      </c>
    </row>
    <row r="20" spans="1:4" s="49" customFormat="1" ht="12.75">
      <c r="A20" s="91">
        <v>10</v>
      </c>
      <c r="B20" s="82" t="s">
        <v>54</v>
      </c>
      <c r="C20" s="268">
        <v>2014</v>
      </c>
      <c r="D20" s="214">
        <v>1434</v>
      </c>
    </row>
    <row r="21" spans="1:4" s="49" customFormat="1" ht="12.75">
      <c r="A21" s="91">
        <v>11</v>
      </c>
      <c r="B21" s="82" t="s">
        <v>53</v>
      </c>
      <c r="C21" s="268">
        <v>2014</v>
      </c>
      <c r="D21" s="214">
        <v>23247</v>
      </c>
    </row>
    <row r="22" spans="1:4" s="49" customFormat="1" ht="12.75">
      <c r="A22" s="91">
        <v>12</v>
      </c>
      <c r="B22" s="168" t="s">
        <v>554</v>
      </c>
      <c r="C22" s="96">
        <v>2015</v>
      </c>
      <c r="D22" s="334">
        <v>500</v>
      </c>
    </row>
    <row r="23" spans="1:4" s="49" customFormat="1" ht="12.75">
      <c r="A23" s="91">
        <v>13</v>
      </c>
      <c r="B23" s="168" t="s">
        <v>555</v>
      </c>
      <c r="C23" s="96">
        <v>2015</v>
      </c>
      <c r="D23" s="334">
        <v>2164.8</v>
      </c>
    </row>
    <row r="24" spans="1:4" s="49" customFormat="1" ht="12.75">
      <c r="A24" s="91">
        <v>14</v>
      </c>
      <c r="B24" s="168" t="s">
        <v>556</v>
      </c>
      <c r="C24" s="96">
        <v>2015</v>
      </c>
      <c r="D24" s="334">
        <v>11685</v>
      </c>
    </row>
    <row r="25" spans="1:4" s="49" customFormat="1" ht="12.75">
      <c r="A25" s="91">
        <v>15</v>
      </c>
      <c r="B25" s="168" t="s">
        <v>52</v>
      </c>
      <c r="C25" s="96">
        <v>2016</v>
      </c>
      <c r="D25" s="334">
        <v>949.05</v>
      </c>
    </row>
    <row r="26" spans="1:4" s="49" customFormat="1" ht="12.75">
      <c r="A26" s="91">
        <v>16</v>
      </c>
      <c r="B26" s="82" t="s">
        <v>589</v>
      </c>
      <c r="C26" s="268">
        <v>2016</v>
      </c>
      <c r="D26" s="214">
        <v>28905</v>
      </c>
    </row>
    <row r="27" spans="1:4" s="49" customFormat="1" ht="12.75">
      <c r="A27" s="91">
        <v>17</v>
      </c>
      <c r="B27" s="82" t="s">
        <v>590</v>
      </c>
      <c r="C27" s="268">
        <v>2016</v>
      </c>
      <c r="D27" s="214">
        <v>574.02</v>
      </c>
    </row>
    <row r="28" spans="1:4" s="49" customFormat="1" ht="12.75">
      <c r="A28" s="91">
        <v>18</v>
      </c>
      <c r="B28" s="82" t="s">
        <v>53</v>
      </c>
      <c r="C28" s="268">
        <v>2016</v>
      </c>
      <c r="D28" s="214">
        <v>20675.21</v>
      </c>
    </row>
    <row r="29" spans="1:4" ht="12.75">
      <c r="A29" s="91">
        <v>19</v>
      </c>
      <c r="B29" s="6" t="s">
        <v>915</v>
      </c>
      <c r="C29" s="10">
        <v>2017</v>
      </c>
      <c r="D29" s="309">
        <v>1476</v>
      </c>
    </row>
    <row r="30" spans="1:4" ht="12.75">
      <c r="A30" s="91">
        <v>20</v>
      </c>
      <c r="B30" s="6" t="s">
        <v>916</v>
      </c>
      <c r="C30" s="10">
        <v>2017</v>
      </c>
      <c r="D30" s="309">
        <v>1599</v>
      </c>
    </row>
    <row r="31" spans="1:4" ht="12.75">
      <c r="A31" s="91">
        <v>21</v>
      </c>
      <c r="B31" s="6" t="s">
        <v>917</v>
      </c>
      <c r="C31" s="10">
        <v>2017</v>
      </c>
      <c r="D31" s="309">
        <v>59731</v>
      </c>
    </row>
    <row r="32" spans="1:4" s="49" customFormat="1" ht="18.75" customHeight="1">
      <c r="A32" s="91"/>
      <c r="B32" s="72" t="s">
        <v>9</v>
      </c>
      <c r="C32" s="268"/>
      <c r="D32" s="97">
        <f>SUM(D11:D31)</f>
        <v>189984.38</v>
      </c>
    </row>
    <row r="33" spans="1:4" ht="15.75" customHeight="1">
      <c r="A33" s="383" t="s">
        <v>923</v>
      </c>
      <c r="B33" s="383"/>
      <c r="C33" s="383"/>
      <c r="D33" s="383"/>
    </row>
    <row r="34" spans="1:4" ht="30" customHeight="1">
      <c r="A34" s="35" t="s">
        <v>1</v>
      </c>
      <c r="B34" s="4" t="s">
        <v>14</v>
      </c>
      <c r="C34" s="4" t="s">
        <v>12</v>
      </c>
      <c r="D34" s="310" t="s">
        <v>13</v>
      </c>
    </row>
    <row r="35" spans="1:4" s="49" customFormat="1" ht="12.75">
      <c r="A35" s="268">
        <v>1</v>
      </c>
      <c r="B35" s="82" t="s">
        <v>565</v>
      </c>
      <c r="C35" s="268">
        <v>2013</v>
      </c>
      <c r="D35" s="214">
        <v>778.99</v>
      </c>
    </row>
    <row r="36" spans="1:4" s="49" customFormat="1" ht="12.75">
      <c r="A36" s="91">
        <v>2</v>
      </c>
      <c r="B36" s="82" t="s">
        <v>59</v>
      </c>
      <c r="C36" s="268">
        <v>2013</v>
      </c>
      <c r="D36" s="214">
        <v>2298.04</v>
      </c>
    </row>
    <row r="37" spans="1:4" s="49" customFormat="1" ht="12.75">
      <c r="A37" s="268">
        <v>3</v>
      </c>
      <c r="B37" s="82" t="s">
        <v>60</v>
      </c>
      <c r="C37" s="268">
        <v>2013</v>
      </c>
      <c r="D37" s="214">
        <v>359</v>
      </c>
    </row>
    <row r="38" spans="1:4" s="49" customFormat="1" ht="12.75">
      <c r="A38" s="91">
        <v>4</v>
      </c>
      <c r="B38" s="82" t="s">
        <v>61</v>
      </c>
      <c r="C38" s="268">
        <v>2014</v>
      </c>
      <c r="D38" s="214">
        <v>5414</v>
      </c>
    </row>
    <row r="39" spans="1:4" s="49" customFormat="1" ht="12.75">
      <c r="A39" s="268">
        <v>5</v>
      </c>
      <c r="B39" s="82" t="s">
        <v>62</v>
      </c>
      <c r="C39" s="268">
        <v>2014</v>
      </c>
      <c r="D39" s="214">
        <v>1199.99</v>
      </c>
    </row>
    <row r="40" spans="1:4" s="49" customFormat="1" ht="12.75">
      <c r="A40" s="91">
        <v>6</v>
      </c>
      <c r="B40" s="168" t="s">
        <v>557</v>
      </c>
      <c r="C40" s="96">
        <v>2015</v>
      </c>
      <c r="D40" s="334">
        <v>1498.14</v>
      </c>
    </row>
    <row r="41" spans="1:4" s="49" customFormat="1" ht="12.75">
      <c r="A41" s="268">
        <v>7</v>
      </c>
      <c r="B41" s="168" t="s">
        <v>558</v>
      </c>
      <c r="C41" s="96">
        <v>2015</v>
      </c>
      <c r="D41" s="334">
        <v>1044.27</v>
      </c>
    </row>
    <row r="42" spans="1:4" s="49" customFormat="1" ht="12.75">
      <c r="A42" s="91">
        <v>8</v>
      </c>
      <c r="B42" s="168" t="s">
        <v>559</v>
      </c>
      <c r="C42" s="96">
        <v>2015</v>
      </c>
      <c r="D42" s="334">
        <v>3389</v>
      </c>
    </row>
    <row r="43" spans="1:4" s="49" customFormat="1" ht="12.75">
      <c r="A43" s="268">
        <v>9</v>
      </c>
      <c r="B43" s="82" t="s">
        <v>591</v>
      </c>
      <c r="C43" s="268">
        <v>2016</v>
      </c>
      <c r="D43" s="214">
        <v>499</v>
      </c>
    </row>
    <row r="44" spans="1:4" s="49" customFormat="1" ht="12.75">
      <c r="A44" s="91">
        <v>10</v>
      </c>
      <c r="B44" s="82" t="s">
        <v>592</v>
      </c>
      <c r="C44" s="268">
        <v>2016</v>
      </c>
      <c r="D44" s="214">
        <v>1715.85</v>
      </c>
    </row>
    <row r="45" spans="1:4" s="49" customFormat="1" ht="12.75">
      <c r="A45" s="268">
        <v>11</v>
      </c>
      <c r="B45" s="82" t="s">
        <v>593</v>
      </c>
      <c r="C45" s="268">
        <v>2016</v>
      </c>
      <c r="D45" s="214">
        <v>1229</v>
      </c>
    </row>
    <row r="46" spans="1:4" s="49" customFormat="1" ht="12.75">
      <c r="A46" s="91">
        <v>12</v>
      </c>
      <c r="B46" s="82" t="s">
        <v>564</v>
      </c>
      <c r="C46" s="268">
        <v>2017</v>
      </c>
      <c r="D46" s="214">
        <v>2500</v>
      </c>
    </row>
    <row r="47" spans="1:4" ht="12.75">
      <c r="A47" s="268">
        <v>13</v>
      </c>
      <c r="B47" s="6" t="s">
        <v>564</v>
      </c>
      <c r="C47" s="10">
        <v>2017</v>
      </c>
      <c r="D47" s="309">
        <v>2999</v>
      </c>
    </row>
    <row r="48" spans="1:4" ht="12.75">
      <c r="A48" s="91">
        <v>14</v>
      </c>
      <c r="B48" s="6" t="s">
        <v>918</v>
      </c>
      <c r="C48" s="10">
        <v>2017</v>
      </c>
      <c r="D48" s="309">
        <v>348.7</v>
      </c>
    </row>
    <row r="49" spans="1:4" s="49" customFormat="1" ht="18.75" customHeight="1">
      <c r="A49" s="91"/>
      <c r="B49" s="72" t="s">
        <v>9</v>
      </c>
      <c r="C49" s="268"/>
      <c r="D49" s="97">
        <f>SUM(D35:D48)</f>
        <v>25272.98</v>
      </c>
    </row>
    <row r="50" spans="1:4" ht="18" customHeight="1">
      <c r="A50" s="382" t="s">
        <v>118</v>
      </c>
      <c r="B50" s="382"/>
      <c r="C50" s="382"/>
      <c r="D50" s="382"/>
    </row>
    <row r="51" spans="1:4" ht="14.25" customHeight="1">
      <c r="A51" s="379" t="s">
        <v>922</v>
      </c>
      <c r="B51" s="380"/>
      <c r="C51" s="380"/>
      <c r="D51" s="381"/>
    </row>
    <row r="52" spans="1:4" ht="39" thickBot="1">
      <c r="A52" s="33" t="s">
        <v>1</v>
      </c>
      <c r="B52" s="9" t="s">
        <v>11</v>
      </c>
      <c r="C52" s="9" t="s">
        <v>12</v>
      </c>
      <c r="D52" s="308" t="s">
        <v>13</v>
      </c>
    </row>
    <row r="53" spans="1:4" s="49" customFormat="1" ht="12.75">
      <c r="A53" s="213">
        <v>1</v>
      </c>
      <c r="B53" s="82" t="s">
        <v>129</v>
      </c>
      <c r="C53" s="268">
        <v>2013</v>
      </c>
      <c r="D53" s="214">
        <v>770</v>
      </c>
    </row>
    <row r="54" spans="1:4" s="49" customFormat="1" ht="12.75">
      <c r="A54" s="213">
        <v>2</v>
      </c>
      <c r="B54" s="82" t="s">
        <v>130</v>
      </c>
      <c r="C54" s="268">
        <v>2013</v>
      </c>
      <c r="D54" s="214">
        <v>765</v>
      </c>
    </row>
    <row r="55" spans="1:4" s="49" customFormat="1" ht="12.75">
      <c r="A55" s="213">
        <v>3</v>
      </c>
      <c r="B55" s="82" t="s">
        <v>130</v>
      </c>
      <c r="C55" s="268">
        <v>2013</v>
      </c>
      <c r="D55" s="214">
        <v>765</v>
      </c>
    </row>
    <row r="56" spans="1:4" s="49" customFormat="1" ht="12.75">
      <c r="A56" s="213">
        <v>4</v>
      </c>
      <c r="B56" s="82" t="s">
        <v>131</v>
      </c>
      <c r="C56" s="268">
        <v>2013</v>
      </c>
      <c r="D56" s="214">
        <v>347</v>
      </c>
    </row>
    <row r="57" spans="1:4" s="49" customFormat="1" ht="12.75">
      <c r="A57" s="213">
        <v>5</v>
      </c>
      <c r="B57" s="82" t="s">
        <v>131</v>
      </c>
      <c r="C57" s="268">
        <v>2013</v>
      </c>
      <c r="D57" s="214">
        <v>347</v>
      </c>
    </row>
    <row r="58" spans="1:4" s="49" customFormat="1" ht="12.75">
      <c r="A58" s="213">
        <v>6</v>
      </c>
      <c r="B58" s="82" t="s">
        <v>131</v>
      </c>
      <c r="C58" s="268">
        <v>2013</v>
      </c>
      <c r="D58" s="214">
        <v>347</v>
      </c>
    </row>
    <row r="59" spans="1:4" s="49" customFormat="1" ht="12.75">
      <c r="A59" s="213">
        <v>7</v>
      </c>
      <c r="B59" s="82" t="s">
        <v>131</v>
      </c>
      <c r="C59" s="268">
        <v>2013</v>
      </c>
      <c r="D59" s="214">
        <v>347</v>
      </c>
    </row>
    <row r="60" spans="1:4" s="49" customFormat="1" ht="12.75">
      <c r="A60" s="213">
        <v>8</v>
      </c>
      <c r="B60" s="82" t="s">
        <v>131</v>
      </c>
      <c r="C60" s="268">
        <v>2013</v>
      </c>
      <c r="D60" s="214">
        <v>347</v>
      </c>
    </row>
    <row r="61" spans="1:4" s="49" customFormat="1" ht="14.25" customHeight="1">
      <c r="A61" s="213">
        <v>9</v>
      </c>
      <c r="B61" s="82" t="s">
        <v>131</v>
      </c>
      <c r="C61" s="268">
        <v>2013</v>
      </c>
      <c r="D61" s="214">
        <v>347</v>
      </c>
    </row>
    <row r="62" spans="1:4" s="49" customFormat="1" ht="12.75">
      <c r="A62" s="213">
        <v>10</v>
      </c>
      <c r="B62" s="82" t="s">
        <v>131</v>
      </c>
      <c r="C62" s="268">
        <v>2013</v>
      </c>
      <c r="D62" s="214">
        <v>347</v>
      </c>
    </row>
    <row r="63" spans="1:4" s="49" customFormat="1" ht="12.75">
      <c r="A63" s="213">
        <v>11</v>
      </c>
      <c r="B63" s="168" t="s">
        <v>132</v>
      </c>
      <c r="C63" s="96">
        <v>2014</v>
      </c>
      <c r="D63" s="334">
        <v>2965.85</v>
      </c>
    </row>
    <row r="64" spans="1:4" s="49" customFormat="1" ht="12.75">
      <c r="A64" s="213">
        <v>12</v>
      </c>
      <c r="B64" s="168" t="s">
        <v>132</v>
      </c>
      <c r="C64" s="96">
        <v>2014</v>
      </c>
      <c r="D64" s="334">
        <v>2964.85</v>
      </c>
    </row>
    <row r="65" spans="1:4" s="49" customFormat="1" ht="12.75">
      <c r="A65" s="213">
        <v>13</v>
      </c>
      <c r="B65" s="168" t="s">
        <v>132</v>
      </c>
      <c r="C65" s="96">
        <v>2014</v>
      </c>
      <c r="D65" s="334">
        <v>2840</v>
      </c>
    </row>
    <row r="66" spans="1:4" s="49" customFormat="1" ht="12.75">
      <c r="A66" s="213">
        <v>14</v>
      </c>
      <c r="B66" s="168" t="s">
        <v>130</v>
      </c>
      <c r="C66" s="96">
        <v>2014</v>
      </c>
      <c r="D66" s="334">
        <v>840</v>
      </c>
    </row>
    <row r="67" spans="1:4" s="49" customFormat="1" ht="12.75">
      <c r="A67" s="213">
        <v>15</v>
      </c>
      <c r="B67" s="168" t="s">
        <v>130</v>
      </c>
      <c r="C67" s="96">
        <v>2014</v>
      </c>
      <c r="D67" s="334">
        <v>840</v>
      </c>
    </row>
    <row r="68" spans="1:4" s="49" customFormat="1" ht="12.75">
      <c r="A68" s="213">
        <v>16</v>
      </c>
      <c r="B68" s="168" t="s">
        <v>133</v>
      </c>
      <c r="C68" s="96">
        <v>2014</v>
      </c>
      <c r="D68" s="334">
        <v>1070.1</v>
      </c>
    </row>
    <row r="69" spans="1:4" s="49" customFormat="1" ht="12.75">
      <c r="A69" s="213">
        <v>17</v>
      </c>
      <c r="B69" s="168" t="s">
        <v>521</v>
      </c>
      <c r="C69" s="96">
        <v>2015</v>
      </c>
      <c r="D69" s="334">
        <v>2352.81</v>
      </c>
    </row>
    <row r="70" spans="1:4" s="49" customFormat="1" ht="12.75">
      <c r="A70" s="213">
        <v>18</v>
      </c>
      <c r="B70" s="168" t="s">
        <v>522</v>
      </c>
      <c r="C70" s="96">
        <v>2015</v>
      </c>
      <c r="D70" s="334">
        <v>3490</v>
      </c>
    </row>
    <row r="71" spans="1:4" s="49" customFormat="1" ht="12.75">
      <c r="A71" s="213">
        <v>19</v>
      </c>
      <c r="B71" s="168" t="s">
        <v>523</v>
      </c>
      <c r="C71" s="96">
        <v>2015</v>
      </c>
      <c r="D71" s="334">
        <v>1310</v>
      </c>
    </row>
    <row r="72" spans="1:4" s="49" customFormat="1" ht="12.75">
      <c r="A72" s="213">
        <v>20</v>
      </c>
      <c r="B72" s="168" t="s">
        <v>571</v>
      </c>
      <c r="C72" s="96">
        <v>2016</v>
      </c>
      <c r="D72" s="334">
        <v>1049</v>
      </c>
    </row>
    <row r="73" spans="1:4" s="49" customFormat="1" ht="12.75">
      <c r="A73" s="213">
        <v>21</v>
      </c>
      <c r="B73" s="168" t="s">
        <v>572</v>
      </c>
      <c r="C73" s="96">
        <v>2016</v>
      </c>
      <c r="D73" s="334">
        <v>999</v>
      </c>
    </row>
    <row r="74" spans="1:4" s="49" customFormat="1" ht="12.75">
      <c r="A74" s="213">
        <v>22</v>
      </c>
      <c r="B74" s="168" t="s">
        <v>571</v>
      </c>
      <c r="C74" s="96">
        <v>2016</v>
      </c>
      <c r="D74" s="334">
        <v>1049</v>
      </c>
    </row>
    <row r="75" spans="1:4" s="49" customFormat="1" ht="12.75">
      <c r="A75" s="213">
        <v>23</v>
      </c>
      <c r="B75" s="168" t="s">
        <v>573</v>
      </c>
      <c r="C75" s="96">
        <v>2016</v>
      </c>
      <c r="D75" s="334">
        <v>1549</v>
      </c>
    </row>
    <row r="76" spans="1:4" ht="12.75">
      <c r="A76" s="213">
        <v>24</v>
      </c>
      <c r="B76" s="227" t="s">
        <v>852</v>
      </c>
      <c r="C76" s="20">
        <v>2017</v>
      </c>
      <c r="D76" s="335">
        <v>2000</v>
      </c>
    </row>
    <row r="77" spans="1:4" ht="12.75">
      <c r="A77" s="213">
        <v>25</v>
      </c>
      <c r="B77" s="227" t="s">
        <v>853</v>
      </c>
      <c r="C77" s="20">
        <v>2017</v>
      </c>
      <c r="D77" s="335">
        <v>1700</v>
      </c>
    </row>
    <row r="78" spans="1:4" s="49" customFormat="1" ht="18.75" customHeight="1">
      <c r="A78" s="91"/>
      <c r="B78" s="72" t="s">
        <v>9</v>
      </c>
      <c r="C78" s="268"/>
      <c r="D78" s="97">
        <f>SUM(D53:D77)</f>
        <v>31748.61</v>
      </c>
    </row>
    <row r="79" spans="1:4" ht="14.25" customHeight="1">
      <c r="A79" s="383" t="s">
        <v>923</v>
      </c>
      <c r="B79" s="383"/>
      <c r="C79" s="383"/>
      <c r="D79" s="383"/>
    </row>
    <row r="80" spans="1:4" ht="38.25">
      <c r="A80" s="35" t="s">
        <v>1</v>
      </c>
      <c r="B80" s="4" t="s">
        <v>14</v>
      </c>
      <c r="C80" s="4" t="s">
        <v>12</v>
      </c>
      <c r="D80" s="310" t="s">
        <v>13</v>
      </c>
    </row>
    <row r="81" spans="1:4" s="49" customFormat="1" ht="12.75">
      <c r="A81" s="91">
        <v>1</v>
      </c>
      <c r="B81" s="82" t="s">
        <v>135</v>
      </c>
      <c r="C81" s="268">
        <v>2014</v>
      </c>
      <c r="D81" s="214">
        <v>2600</v>
      </c>
    </row>
    <row r="82" spans="1:4" s="49" customFormat="1" ht="12.75">
      <c r="A82" s="268">
        <v>2</v>
      </c>
      <c r="B82" s="82" t="s">
        <v>524</v>
      </c>
      <c r="C82" s="268">
        <v>2015</v>
      </c>
      <c r="D82" s="214">
        <v>1500.59</v>
      </c>
    </row>
    <row r="83" spans="1:4" s="49" customFormat="1" ht="13.5" customHeight="1">
      <c r="A83" s="268">
        <v>3</v>
      </c>
      <c r="B83" s="82" t="s">
        <v>854</v>
      </c>
      <c r="C83" s="268">
        <v>2017</v>
      </c>
      <c r="D83" s="214">
        <v>1500</v>
      </c>
    </row>
    <row r="84" spans="1:4" s="49" customFormat="1" ht="18.75" customHeight="1">
      <c r="A84" s="91"/>
      <c r="B84" s="72" t="s">
        <v>9</v>
      </c>
      <c r="C84" s="268"/>
      <c r="D84" s="97">
        <f>SUM(D81:D83)</f>
        <v>5600.59</v>
      </c>
    </row>
    <row r="85" spans="1:4" ht="12.75">
      <c r="A85" s="382" t="s">
        <v>124</v>
      </c>
      <c r="B85" s="382"/>
      <c r="C85" s="382"/>
      <c r="D85" s="382"/>
    </row>
    <row r="86" spans="1:4" ht="15" customHeight="1">
      <c r="A86" s="379" t="s">
        <v>922</v>
      </c>
      <c r="B86" s="380"/>
      <c r="C86" s="380"/>
      <c r="D86" s="381"/>
    </row>
    <row r="87" spans="1:4" ht="13.5" thickBot="1">
      <c r="A87" s="33"/>
      <c r="B87" s="9"/>
      <c r="C87" s="9"/>
      <c r="D87" s="308"/>
    </row>
    <row r="88" spans="1:4" s="49" customFormat="1" ht="12.75">
      <c r="A88" s="91">
        <v>1</v>
      </c>
      <c r="B88" s="82" t="s">
        <v>142</v>
      </c>
      <c r="C88" s="268">
        <v>2013</v>
      </c>
      <c r="D88" s="214">
        <v>2900</v>
      </c>
    </row>
    <row r="89" spans="1:4" s="49" customFormat="1" ht="12.75">
      <c r="A89" s="91">
        <v>2</v>
      </c>
      <c r="B89" s="82" t="s">
        <v>143</v>
      </c>
      <c r="C89" s="268">
        <v>2014</v>
      </c>
      <c r="D89" s="214">
        <v>1192</v>
      </c>
    </row>
    <row r="90" spans="1:4" s="49" customFormat="1" ht="12.75">
      <c r="A90" s="91">
        <v>3</v>
      </c>
      <c r="B90" s="82" t="s">
        <v>144</v>
      </c>
      <c r="C90" s="268">
        <v>2014</v>
      </c>
      <c r="D90" s="214">
        <v>2795</v>
      </c>
    </row>
    <row r="91" spans="1:4" s="49" customFormat="1" ht="12.75">
      <c r="A91" s="91">
        <v>4</v>
      </c>
      <c r="B91" s="82" t="s">
        <v>144</v>
      </c>
      <c r="C91" s="268">
        <v>2014</v>
      </c>
      <c r="D91" s="214">
        <v>2795</v>
      </c>
    </row>
    <row r="92" spans="1:4" s="49" customFormat="1" ht="12.75">
      <c r="A92" s="91">
        <v>5</v>
      </c>
      <c r="B92" s="270" t="s">
        <v>145</v>
      </c>
      <c r="C92" s="271">
        <v>2014</v>
      </c>
      <c r="D92" s="311">
        <v>5600</v>
      </c>
    </row>
    <row r="93" spans="1:4" s="49" customFormat="1" ht="18.75" customHeight="1">
      <c r="A93" s="91"/>
      <c r="B93" s="72" t="s">
        <v>9</v>
      </c>
      <c r="C93" s="268"/>
      <c r="D93" s="97">
        <f>SUM(D88:D92)</f>
        <v>15282</v>
      </c>
    </row>
    <row r="94" spans="1:4" ht="15" customHeight="1">
      <c r="A94" s="383" t="s">
        <v>923</v>
      </c>
      <c r="B94" s="383"/>
      <c r="C94" s="383"/>
      <c r="D94" s="383"/>
    </row>
    <row r="95" spans="1:4" ht="30" customHeight="1">
      <c r="A95" s="35" t="s">
        <v>1</v>
      </c>
      <c r="B95" s="4" t="s">
        <v>14</v>
      </c>
      <c r="C95" s="4" t="s">
        <v>12</v>
      </c>
      <c r="D95" s="310" t="s">
        <v>13</v>
      </c>
    </row>
    <row r="96" spans="1:4" s="49" customFormat="1" ht="12.75">
      <c r="A96" s="91">
        <v>1</v>
      </c>
      <c r="B96" s="82" t="s">
        <v>146</v>
      </c>
      <c r="C96" s="268">
        <v>2014</v>
      </c>
      <c r="D96" s="214">
        <v>2994</v>
      </c>
    </row>
    <row r="97" spans="1:4" ht="18.75" customHeight="1">
      <c r="A97" s="34"/>
      <c r="B97" s="11" t="s">
        <v>9</v>
      </c>
      <c r="C97" s="10"/>
      <c r="D97" s="310">
        <f>SUM(D96:D96)</f>
        <v>2994</v>
      </c>
    </row>
    <row r="98" spans="1:4" ht="12.75">
      <c r="A98" s="382" t="s">
        <v>163</v>
      </c>
      <c r="B98" s="382"/>
      <c r="C98" s="382"/>
      <c r="D98" s="382"/>
    </row>
    <row r="99" spans="1:4" ht="18.75" customHeight="1">
      <c r="A99" s="379" t="s">
        <v>922</v>
      </c>
      <c r="B99" s="380"/>
      <c r="C99" s="380"/>
      <c r="D99" s="381"/>
    </row>
    <row r="100" spans="1:4" ht="39" thickBot="1">
      <c r="A100" s="33" t="s">
        <v>1</v>
      </c>
      <c r="B100" s="29" t="s">
        <v>11</v>
      </c>
      <c r="C100" s="29" t="s">
        <v>12</v>
      </c>
      <c r="D100" s="312" t="s">
        <v>13</v>
      </c>
    </row>
    <row r="101" spans="1:4" s="49" customFormat="1" ht="12.75">
      <c r="A101" s="213">
        <v>1</v>
      </c>
      <c r="B101" s="82" t="s">
        <v>152</v>
      </c>
      <c r="C101" s="268">
        <v>2013</v>
      </c>
      <c r="D101" s="214">
        <v>243</v>
      </c>
    </row>
    <row r="102" spans="1:4" s="49" customFormat="1" ht="12.75">
      <c r="A102" s="213">
        <v>2</v>
      </c>
      <c r="B102" s="82" t="s">
        <v>153</v>
      </c>
      <c r="C102" s="268">
        <v>2013</v>
      </c>
      <c r="D102" s="214">
        <v>3332.07</v>
      </c>
    </row>
    <row r="103" spans="1:4" s="49" customFormat="1" ht="12.75">
      <c r="A103" s="213">
        <v>3</v>
      </c>
      <c r="B103" s="82" t="s">
        <v>154</v>
      </c>
      <c r="C103" s="268">
        <v>2014</v>
      </c>
      <c r="D103" s="214">
        <v>2450</v>
      </c>
    </row>
    <row r="104" spans="1:4" s="49" customFormat="1" ht="12.75">
      <c r="A104" s="213">
        <v>4</v>
      </c>
      <c r="B104" s="82" t="s">
        <v>155</v>
      </c>
      <c r="C104" s="268">
        <v>2014</v>
      </c>
      <c r="D104" s="214">
        <v>539.97</v>
      </c>
    </row>
    <row r="105" spans="1:4" s="49" customFormat="1" ht="12.75">
      <c r="A105" s="213">
        <v>5</v>
      </c>
      <c r="B105" s="82" t="s">
        <v>156</v>
      </c>
      <c r="C105" s="268">
        <v>2014</v>
      </c>
      <c r="D105" s="214">
        <v>2798</v>
      </c>
    </row>
    <row r="106" spans="1:4" s="49" customFormat="1" ht="12.75">
      <c r="A106" s="213">
        <v>6</v>
      </c>
      <c r="B106" s="82" t="s">
        <v>157</v>
      </c>
      <c r="C106" s="268">
        <v>2014</v>
      </c>
      <c r="D106" s="214">
        <v>2798</v>
      </c>
    </row>
    <row r="107" spans="1:4" s="49" customFormat="1" ht="12.75">
      <c r="A107" s="213">
        <v>7</v>
      </c>
      <c r="B107" s="82" t="s">
        <v>158</v>
      </c>
      <c r="C107" s="268">
        <v>2014</v>
      </c>
      <c r="D107" s="214">
        <v>2798</v>
      </c>
    </row>
    <row r="108" spans="1:4" s="49" customFormat="1" ht="12.75">
      <c r="A108" s="213">
        <v>8</v>
      </c>
      <c r="B108" s="82" t="s">
        <v>159</v>
      </c>
      <c r="C108" s="268">
        <v>2014</v>
      </c>
      <c r="D108" s="214">
        <v>2798</v>
      </c>
    </row>
    <row r="109" spans="1:4" s="49" customFormat="1" ht="12.75">
      <c r="A109" s="213">
        <v>9</v>
      </c>
      <c r="B109" s="82" t="s">
        <v>160</v>
      </c>
      <c r="C109" s="268">
        <v>2014</v>
      </c>
      <c r="D109" s="214">
        <v>549</v>
      </c>
    </row>
    <row r="110" spans="1:4" s="49" customFormat="1" ht="12.75">
      <c r="A110" s="213">
        <v>10</v>
      </c>
      <c r="B110" s="82" t="s">
        <v>161</v>
      </c>
      <c r="C110" s="268">
        <v>2014</v>
      </c>
      <c r="D110" s="214">
        <v>908.97</v>
      </c>
    </row>
    <row r="111" spans="1:4" s="49" customFormat="1" ht="12.75">
      <c r="A111" s="213">
        <v>11</v>
      </c>
      <c r="B111" s="82" t="s">
        <v>162</v>
      </c>
      <c r="C111" s="268">
        <v>2014</v>
      </c>
      <c r="D111" s="214">
        <v>1070.1</v>
      </c>
    </row>
    <row r="112" spans="1:4" s="49" customFormat="1" ht="12.75">
      <c r="A112" s="213">
        <v>12</v>
      </c>
      <c r="B112" s="168" t="s">
        <v>579</v>
      </c>
      <c r="C112" s="96">
        <v>2015</v>
      </c>
      <c r="D112" s="334">
        <v>499.99</v>
      </c>
    </row>
    <row r="113" spans="1:4" ht="18.75" customHeight="1">
      <c r="A113" s="34"/>
      <c r="B113" s="11" t="s">
        <v>9</v>
      </c>
      <c r="C113" s="10"/>
      <c r="D113" s="310">
        <f>SUM(D101:D112)</f>
        <v>20785.100000000002</v>
      </c>
    </row>
    <row r="114" spans="1:4" ht="15" customHeight="1">
      <c r="A114" s="383" t="s">
        <v>923</v>
      </c>
      <c r="B114" s="383"/>
      <c r="C114" s="383"/>
      <c r="D114" s="383"/>
    </row>
    <row r="115" spans="1:4" ht="30" customHeight="1">
      <c r="A115" s="35" t="s">
        <v>1</v>
      </c>
      <c r="B115" s="4" t="s">
        <v>14</v>
      </c>
      <c r="C115" s="4" t="s">
        <v>12</v>
      </c>
      <c r="D115" s="310" t="s">
        <v>13</v>
      </c>
    </row>
    <row r="116" spans="1:4" s="49" customFormat="1" ht="12.75">
      <c r="A116" s="268">
        <v>1</v>
      </c>
      <c r="B116" s="87" t="s">
        <v>229</v>
      </c>
      <c r="C116" s="201">
        <v>2015</v>
      </c>
      <c r="D116" s="306">
        <v>3125</v>
      </c>
    </row>
    <row r="117" spans="1:4" ht="18.75" customHeight="1">
      <c r="A117" s="34"/>
      <c r="B117" s="11" t="s">
        <v>9</v>
      </c>
      <c r="C117" s="10"/>
      <c r="D117" s="310">
        <f>SUM(D116)</f>
        <v>3125</v>
      </c>
    </row>
    <row r="118" spans="1:4" ht="12.75">
      <c r="A118" s="382" t="s">
        <v>175</v>
      </c>
      <c r="B118" s="382"/>
      <c r="C118" s="382"/>
      <c r="D118" s="382"/>
    </row>
    <row r="119" spans="1:4" ht="15" customHeight="1">
      <c r="A119" s="379" t="s">
        <v>922</v>
      </c>
      <c r="B119" s="380"/>
      <c r="C119" s="380"/>
      <c r="D119" s="381"/>
    </row>
    <row r="120" spans="1:4" ht="39" thickBot="1">
      <c r="A120" s="33" t="s">
        <v>1</v>
      </c>
      <c r="B120" s="9" t="s">
        <v>11</v>
      </c>
      <c r="C120" s="9" t="s">
        <v>12</v>
      </c>
      <c r="D120" s="308" t="s">
        <v>13</v>
      </c>
    </row>
    <row r="121" spans="1:4" s="49" customFormat="1" ht="12.75">
      <c r="A121" s="91">
        <v>1</v>
      </c>
      <c r="B121" s="82" t="s">
        <v>126</v>
      </c>
      <c r="C121" s="268">
        <v>2013</v>
      </c>
      <c r="D121" s="214">
        <v>787.2</v>
      </c>
    </row>
    <row r="122" spans="1:4" s="49" customFormat="1" ht="12.75">
      <c r="A122" s="91">
        <v>2</v>
      </c>
      <c r="B122" s="82" t="s">
        <v>126</v>
      </c>
      <c r="C122" s="268">
        <v>2013</v>
      </c>
      <c r="D122" s="214">
        <v>787.2</v>
      </c>
    </row>
    <row r="123" spans="1:4" s="49" customFormat="1" ht="12.75">
      <c r="A123" s="91">
        <v>3</v>
      </c>
      <c r="B123" s="82" t="s">
        <v>126</v>
      </c>
      <c r="C123" s="268">
        <v>2013</v>
      </c>
      <c r="D123" s="214">
        <v>787.2</v>
      </c>
    </row>
    <row r="124" spans="1:4" s="49" customFormat="1" ht="12.75">
      <c r="A124" s="91">
        <v>4</v>
      </c>
      <c r="B124" s="82" t="s">
        <v>126</v>
      </c>
      <c r="C124" s="268">
        <v>2013</v>
      </c>
      <c r="D124" s="214">
        <v>430.5</v>
      </c>
    </row>
    <row r="125" spans="1:4" s="49" customFormat="1" ht="12.75">
      <c r="A125" s="91">
        <v>5</v>
      </c>
      <c r="B125" s="82" t="s">
        <v>126</v>
      </c>
      <c r="C125" s="268">
        <v>2013</v>
      </c>
      <c r="D125" s="214">
        <v>430.5</v>
      </c>
    </row>
    <row r="126" spans="1:4" s="49" customFormat="1" ht="12.75">
      <c r="A126" s="91">
        <v>6</v>
      </c>
      <c r="B126" s="82" t="s">
        <v>126</v>
      </c>
      <c r="C126" s="268">
        <v>2013</v>
      </c>
      <c r="D126" s="214">
        <v>430.5</v>
      </c>
    </row>
    <row r="127" spans="1:4" s="49" customFormat="1" ht="12.75">
      <c r="A127" s="91">
        <v>7</v>
      </c>
      <c r="B127" s="82" t="s">
        <v>177</v>
      </c>
      <c r="C127" s="268">
        <v>2013</v>
      </c>
      <c r="D127" s="214">
        <v>295.2</v>
      </c>
    </row>
    <row r="128" spans="1:4" s="49" customFormat="1" ht="12.75">
      <c r="A128" s="91">
        <v>8</v>
      </c>
      <c r="B128" s="82" t="s">
        <v>177</v>
      </c>
      <c r="C128" s="268">
        <v>2013</v>
      </c>
      <c r="D128" s="214">
        <v>295.2</v>
      </c>
    </row>
    <row r="129" spans="1:4" s="49" customFormat="1" ht="12.75">
      <c r="A129" s="91">
        <v>9</v>
      </c>
      <c r="B129" s="82" t="s">
        <v>178</v>
      </c>
      <c r="C129" s="268">
        <v>2013</v>
      </c>
      <c r="D129" s="214">
        <v>45969.75</v>
      </c>
    </row>
    <row r="130" spans="1:4" s="49" customFormat="1" ht="12.75">
      <c r="A130" s="91">
        <v>10</v>
      </c>
      <c r="B130" s="82" t="s">
        <v>179</v>
      </c>
      <c r="C130" s="268">
        <v>2013</v>
      </c>
      <c r="D130" s="214">
        <v>59418.99</v>
      </c>
    </row>
    <row r="131" spans="1:4" s="49" customFormat="1" ht="12.75">
      <c r="A131" s="91">
        <v>11</v>
      </c>
      <c r="B131" s="82" t="s">
        <v>127</v>
      </c>
      <c r="C131" s="268">
        <v>2015</v>
      </c>
      <c r="D131" s="214">
        <v>3620.12</v>
      </c>
    </row>
    <row r="132" spans="1:4" s="49" customFormat="1" ht="12.75">
      <c r="A132" s="91">
        <v>12</v>
      </c>
      <c r="B132" s="82" t="s">
        <v>526</v>
      </c>
      <c r="C132" s="268">
        <v>2015</v>
      </c>
      <c r="D132" s="214">
        <v>3243.51</v>
      </c>
    </row>
    <row r="133" spans="1:4" s="49" customFormat="1" ht="12.75">
      <c r="A133" s="91">
        <v>13</v>
      </c>
      <c r="B133" s="82" t="s">
        <v>526</v>
      </c>
      <c r="C133" s="268">
        <v>2015</v>
      </c>
      <c r="D133" s="214">
        <v>3243.51</v>
      </c>
    </row>
    <row r="134" spans="1:4" s="49" customFormat="1" ht="12.75">
      <c r="A134" s="91">
        <v>14</v>
      </c>
      <c r="B134" s="82" t="s">
        <v>526</v>
      </c>
      <c r="C134" s="268">
        <v>2015</v>
      </c>
      <c r="D134" s="214">
        <v>3243.51</v>
      </c>
    </row>
    <row r="135" spans="1:4" s="49" customFormat="1" ht="12.75">
      <c r="A135" s="91">
        <v>15</v>
      </c>
      <c r="B135" s="82" t="s">
        <v>526</v>
      </c>
      <c r="C135" s="268">
        <v>2015</v>
      </c>
      <c r="D135" s="214">
        <v>3243.51</v>
      </c>
    </row>
    <row r="136" spans="1:4" s="49" customFormat="1" ht="12.75">
      <c r="A136" s="91">
        <v>16</v>
      </c>
      <c r="B136" s="82" t="s">
        <v>526</v>
      </c>
      <c r="C136" s="268">
        <v>2015</v>
      </c>
      <c r="D136" s="214">
        <v>3243.51</v>
      </c>
    </row>
    <row r="137" spans="1:4" s="49" customFormat="1" ht="12.75">
      <c r="A137" s="91">
        <v>17</v>
      </c>
      <c r="B137" s="82" t="s">
        <v>526</v>
      </c>
      <c r="C137" s="268">
        <v>2015</v>
      </c>
      <c r="D137" s="214">
        <v>3243.51</v>
      </c>
    </row>
    <row r="138" spans="1:4" s="49" customFormat="1" ht="12.75">
      <c r="A138" s="91">
        <v>18</v>
      </c>
      <c r="B138" s="82" t="s">
        <v>526</v>
      </c>
      <c r="C138" s="268">
        <v>2015</v>
      </c>
      <c r="D138" s="214">
        <v>3243.51</v>
      </c>
    </row>
    <row r="139" spans="1:4" s="49" customFormat="1" ht="12.75">
      <c r="A139" s="91">
        <v>19</v>
      </c>
      <c r="B139" s="82" t="s">
        <v>526</v>
      </c>
      <c r="C139" s="268">
        <v>2015</v>
      </c>
      <c r="D139" s="214">
        <v>3243.51</v>
      </c>
    </row>
    <row r="140" spans="1:4" s="49" customFormat="1" ht="12.75">
      <c r="A140" s="91">
        <v>20</v>
      </c>
      <c r="B140" s="82" t="s">
        <v>126</v>
      </c>
      <c r="C140" s="268">
        <v>2015</v>
      </c>
      <c r="D140" s="214">
        <v>1209.08</v>
      </c>
    </row>
    <row r="141" spans="1:4" s="49" customFormat="1" ht="12.75">
      <c r="A141" s="91">
        <v>21</v>
      </c>
      <c r="B141" s="82" t="s">
        <v>126</v>
      </c>
      <c r="C141" s="268">
        <v>2015</v>
      </c>
      <c r="D141" s="214">
        <v>1209.08</v>
      </c>
    </row>
    <row r="142" spans="1:4" s="49" customFormat="1" ht="12.75">
      <c r="A142" s="91">
        <v>22</v>
      </c>
      <c r="B142" s="82" t="s">
        <v>126</v>
      </c>
      <c r="C142" s="268">
        <v>2015</v>
      </c>
      <c r="D142" s="214">
        <v>1209.08</v>
      </c>
    </row>
    <row r="143" spans="1:4" s="49" customFormat="1" ht="12.75">
      <c r="A143" s="91">
        <v>23</v>
      </c>
      <c r="B143" s="82" t="s">
        <v>575</v>
      </c>
      <c r="C143" s="268">
        <v>2015</v>
      </c>
      <c r="D143" s="214">
        <v>11128.09</v>
      </c>
    </row>
    <row r="144" spans="1:4" s="49" customFormat="1" ht="12.75">
      <c r="A144" s="91">
        <v>24</v>
      </c>
      <c r="B144" s="82" t="s">
        <v>576</v>
      </c>
      <c r="C144" s="268">
        <v>2015</v>
      </c>
      <c r="D144" s="214">
        <v>2209.08</v>
      </c>
    </row>
    <row r="145" spans="1:4" s="49" customFormat="1" ht="12.75">
      <c r="A145" s="91">
        <v>25</v>
      </c>
      <c r="B145" s="82" t="s">
        <v>576</v>
      </c>
      <c r="C145" s="268">
        <v>2015</v>
      </c>
      <c r="D145" s="214">
        <v>2209.08</v>
      </c>
    </row>
    <row r="146" spans="1:4" s="49" customFormat="1" ht="12.75">
      <c r="A146" s="91">
        <v>26</v>
      </c>
      <c r="B146" s="82" t="s">
        <v>576</v>
      </c>
      <c r="C146" s="268">
        <v>2015</v>
      </c>
      <c r="D146" s="214">
        <v>2209.08</v>
      </c>
    </row>
    <row r="147" spans="1:4" s="49" customFormat="1" ht="12.75">
      <c r="A147" s="91">
        <v>27</v>
      </c>
      <c r="B147" s="82" t="s">
        <v>577</v>
      </c>
      <c r="C147" s="268">
        <v>2016</v>
      </c>
      <c r="D147" s="214">
        <v>747.43</v>
      </c>
    </row>
    <row r="148" spans="1:4" s="49" customFormat="1" ht="12.75">
      <c r="A148" s="91">
        <v>28</v>
      </c>
      <c r="B148" s="82" t="s">
        <v>577</v>
      </c>
      <c r="C148" s="268">
        <v>2016</v>
      </c>
      <c r="D148" s="214">
        <v>747.43</v>
      </c>
    </row>
    <row r="149" spans="1:4" s="49" customFormat="1" ht="12.75">
      <c r="A149" s="91">
        <v>29</v>
      </c>
      <c r="B149" s="82" t="s">
        <v>577</v>
      </c>
      <c r="C149" s="268">
        <v>2016</v>
      </c>
      <c r="D149" s="214">
        <v>747.43</v>
      </c>
    </row>
    <row r="150" spans="1:4" s="49" customFormat="1" ht="12.75">
      <c r="A150" s="91">
        <v>30</v>
      </c>
      <c r="B150" s="82" t="s">
        <v>577</v>
      </c>
      <c r="C150" s="268">
        <v>2016</v>
      </c>
      <c r="D150" s="214">
        <v>747.43</v>
      </c>
    </row>
    <row r="151" spans="1:4" s="49" customFormat="1" ht="12.75">
      <c r="A151" s="91">
        <v>31</v>
      </c>
      <c r="B151" s="82" t="s">
        <v>577</v>
      </c>
      <c r="C151" s="268">
        <v>2016</v>
      </c>
      <c r="D151" s="214">
        <v>747.43</v>
      </c>
    </row>
    <row r="152" spans="1:4" s="49" customFormat="1" ht="12.75">
      <c r="A152" s="91">
        <v>32</v>
      </c>
      <c r="B152" s="82" t="s">
        <v>577</v>
      </c>
      <c r="C152" s="268">
        <v>2016</v>
      </c>
      <c r="D152" s="214">
        <v>747.43</v>
      </c>
    </row>
    <row r="153" spans="1:4" s="49" customFormat="1" ht="12.75">
      <c r="A153" s="91">
        <v>33</v>
      </c>
      <c r="B153" s="82" t="s">
        <v>577</v>
      </c>
      <c r="C153" s="268">
        <v>2016</v>
      </c>
      <c r="D153" s="214">
        <v>747.43</v>
      </c>
    </row>
    <row r="154" spans="1:4" s="49" customFormat="1" ht="12.75">
      <c r="A154" s="91">
        <v>34</v>
      </c>
      <c r="B154" s="82" t="s">
        <v>577</v>
      </c>
      <c r="C154" s="268">
        <v>2016</v>
      </c>
      <c r="D154" s="214">
        <v>747.43</v>
      </c>
    </row>
    <row r="155" spans="1:4" s="49" customFormat="1" ht="12.75">
      <c r="A155" s="91">
        <v>35</v>
      </c>
      <c r="B155" s="82" t="s">
        <v>578</v>
      </c>
      <c r="C155" s="268">
        <v>2016</v>
      </c>
      <c r="D155" s="214">
        <v>5672.74</v>
      </c>
    </row>
    <row r="156" spans="1:4" s="49" customFormat="1" ht="12.75">
      <c r="A156" s="91">
        <v>36</v>
      </c>
      <c r="B156" s="82" t="s">
        <v>578</v>
      </c>
      <c r="C156" s="268">
        <v>2016</v>
      </c>
      <c r="D156" s="214">
        <v>5672.74</v>
      </c>
    </row>
    <row r="157" spans="1:4" s="49" customFormat="1" ht="12.75">
      <c r="A157" s="91">
        <v>37</v>
      </c>
      <c r="B157" s="82" t="s">
        <v>578</v>
      </c>
      <c r="C157" s="268">
        <v>2016</v>
      </c>
      <c r="D157" s="214">
        <v>5672.74</v>
      </c>
    </row>
    <row r="158" spans="1:4" s="49" customFormat="1" ht="12.75">
      <c r="A158" s="91">
        <v>38</v>
      </c>
      <c r="B158" s="82" t="s">
        <v>578</v>
      </c>
      <c r="C158" s="268">
        <v>2016</v>
      </c>
      <c r="D158" s="214">
        <v>5672.74</v>
      </c>
    </row>
    <row r="159" spans="1:4" s="49" customFormat="1" ht="12.75">
      <c r="A159" s="91">
        <v>39</v>
      </c>
      <c r="B159" s="82" t="s">
        <v>578</v>
      </c>
      <c r="C159" s="268">
        <v>2016</v>
      </c>
      <c r="D159" s="214">
        <v>5672.74</v>
      </c>
    </row>
    <row r="160" spans="1:4" s="49" customFormat="1" ht="12.75">
      <c r="A160" s="91">
        <v>40</v>
      </c>
      <c r="B160" s="82" t="s">
        <v>578</v>
      </c>
      <c r="C160" s="268">
        <v>2016</v>
      </c>
      <c r="D160" s="214">
        <v>5672.74</v>
      </c>
    </row>
    <row r="161" spans="1:4" s="49" customFormat="1" ht="12.75">
      <c r="A161" s="91">
        <v>41</v>
      </c>
      <c r="B161" s="82" t="s">
        <v>578</v>
      </c>
      <c r="C161" s="268">
        <v>2016</v>
      </c>
      <c r="D161" s="214">
        <v>5672.74</v>
      </c>
    </row>
    <row r="162" spans="1:4" s="49" customFormat="1" ht="12.75">
      <c r="A162" s="91">
        <v>42</v>
      </c>
      <c r="B162" s="82" t="s">
        <v>578</v>
      </c>
      <c r="C162" s="268">
        <v>2016</v>
      </c>
      <c r="D162" s="214">
        <v>5672.74</v>
      </c>
    </row>
    <row r="163" spans="1:4" s="49" customFormat="1" ht="12.75">
      <c r="A163" s="91">
        <v>43</v>
      </c>
      <c r="B163" s="82" t="s">
        <v>578</v>
      </c>
      <c r="C163" s="268">
        <v>2016</v>
      </c>
      <c r="D163" s="214">
        <v>5672.74</v>
      </c>
    </row>
    <row r="164" spans="1:4" s="49" customFormat="1" ht="12.75">
      <c r="A164" s="91">
        <v>44</v>
      </c>
      <c r="B164" s="82" t="s">
        <v>578</v>
      </c>
      <c r="C164" s="268">
        <v>2016</v>
      </c>
      <c r="D164" s="214">
        <v>5672.74</v>
      </c>
    </row>
    <row r="165" spans="1:4" s="49" customFormat="1" ht="12.75">
      <c r="A165" s="91">
        <v>45</v>
      </c>
      <c r="B165" s="82" t="s">
        <v>526</v>
      </c>
      <c r="C165" s="268">
        <v>2016</v>
      </c>
      <c r="D165" s="214">
        <v>5672.55</v>
      </c>
    </row>
    <row r="166" spans="1:4" s="49" customFormat="1" ht="12.75">
      <c r="A166" s="91">
        <v>46</v>
      </c>
      <c r="B166" s="82" t="s">
        <v>578</v>
      </c>
      <c r="C166" s="268">
        <v>2016</v>
      </c>
      <c r="D166" s="214">
        <v>5820.35</v>
      </c>
    </row>
    <row r="167" spans="1:4" s="49" customFormat="1" ht="12.75">
      <c r="A167" s="91">
        <v>47</v>
      </c>
      <c r="B167" s="82" t="s">
        <v>578</v>
      </c>
      <c r="C167" s="268">
        <v>2016</v>
      </c>
      <c r="D167" s="214">
        <v>5820.35</v>
      </c>
    </row>
    <row r="168" spans="1:4" s="49" customFormat="1" ht="12.75">
      <c r="A168" s="91">
        <v>48</v>
      </c>
      <c r="B168" s="82" t="s">
        <v>578</v>
      </c>
      <c r="C168" s="268">
        <v>2016</v>
      </c>
      <c r="D168" s="214">
        <v>5820.35</v>
      </c>
    </row>
    <row r="169" spans="1:4" s="49" customFormat="1" ht="12.75">
      <c r="A169" s="91">
        <v>49</v>
      </c>
      <c r="B169" s="82" t="s">
        <v>578</v>
      </c>
      <c r="C169" s="268">
        <v>2016</v>
      </c>
      <c r="D169" s="214">
        <v>5820.35</v>
      </c>
    </row>
    <row r="170" spans="1:4" s="49" customFormat="1" ht="12.75">
      <c r="A170" s="91">
        <v>50</v>
      </c>
      <c r="B170" s="82" t="s">
        <v>578</v>
      </c>
      <c r="C170" s="268">
        <v>2016</v>
      </c>
      <c r="D170" s="214">
        <v>5820.35</v>
      </c>
    </row>
    <row r="171" spans="1:4" s="49" customFormat="1" ht="12.75">
      <c r="A171" s="91">
        <v>51</v>
      </c>
      <c r="B171" s="82" t="s">
        <v>578</v>
      </c>
      <c r="C171" s="268">
        <v>2016</v>
      </c>
      <c r="D171" s="214">
        <v>5820.34</v>
      </c>
    </row>
    <row r="172" spans="1:4" ht="12.75">
      <c r="A172" s="91">
        <v>52</v>
      </c>
      <c r="B172" s="6" t="s">
        <v>575</v>
      </c>
      <c r="C172" s="10">
        <v>2015</v>
      </c>
      <c r="D172" s="309">
        <v>5285.83</v>
      </c>
    </row>
    <row r="173" spans="1:4" ht="12.75">
      <c r="A173" s="91">
        <v>53</v>
      </c>
      <c r="B173" s="6" t="s">
        <v>125</v>
      </c>
      <c r="C173" s="10">
        <v>2016</v>
      </c>
      <c r="D173" s="309">
        <v>5820.4</v>
      </c>
    </row>
    <row r="174" spans="1:4" ht="12.75">
      <c r="A174" s="91">
        <v>54</v>
      </c>
      <c r="B174" s="6" t="s">
        <v>857</v>
      </c>
      <c r="C174" s="10">
        <v>2017</v>
      </c>
      <c r="D174" s="309">
        <v>5980.26</v>
      </c>
    </row>
    <row r="175" spans="1:4" ht="12.75">
      <c r="A175" s="91">
        <v>55</v>
      </c>
      <c r="B175" s="6" t="s">
        <v>126</v>
      </c>
      <c r="C175" s="10">
        <v>2017</v>
      </c>
      <c r="D175" s="309">
        <v>3490</v>
      </c>
    </row>
    <row r="176" spans="1:4" ht="12.75">
      <c r="A176" s="91">
        <v>56</v>
      </c>
      <c r="B176" s="6" t="s">
        <v>126</v>
      </c>
      <c r="C176" s="10">
        <v>2017</v>
      </c>
      <c r="D176" s="309">
        <v>3490</v>
      </c>
    </row>
    <row r="177" spans="1:4" ht="12.75">
      <c r="A177" s="91">
        <v>57</v>
      </c>
      <c r="B177" s="6" t="s">
        <v>126</v>
      </c>
      <c r="C177" s="10">
        <v>2017</v>
      </c>
      <c r="D177" s="309">
        <v>3490</v>
      </c>
    </row>
    <row r="178" spans="1:4" ht="12.75">
      <c r="A178" s="91">
        <v>58</v>
      </c>
      <c r="B178" s="6" t="s">
        <v>126</v>
      </c>
      <c r="C178" s="10">
        <v>2017</v>
      </c>
      <c r="D178" s="309">
        <v>3490</v>
      </c>
    </row>
    <row r="179" spans="1:4" ht="12.75">
      <c r="A179" s="91">
        <v>59</v>
      </c>
      <c r="B179" s="6" t="s">
        <v>858</v>
      </c>
      <c r="C179" s="10">
        <v>2014</v>
      </c>
      <c r="D179" s="309">
        <v>3444</v>
      </c>
    </row>
    <row r="180" spans="1:4" ht="12.75">
      <c r="A180" s="91">
        <v>60</v>
      </c>
      <c r="B180" s="6" t="s">
        <v>180</v>
      </c>
      <c r="C180" s="10">
        <v>2013</v>
      </c>
      <c r="D180" s="309">
        <v>36531</v>
      </c>
    </row>
    <row r="181" spans="1:4" s="49" customFormat="1" ht="18.75" customHeight="1">
      <c r="A181" s="91"/>
      <c r="B181" s="72" t="s">
        <v>9</v>
      </c>
      <c r="C181" s="268"/>
      <c r="D181" s="97">
        <f>SUM(D121:D180)</f>
        <v>334905.9799999998</v>
      </c>
    </row>
    <row r="182" spans="1:4" ht="12.75">
      <c r="A182" s="382" t="s">
        <v>184</v>
      </c>
      <c r="B182" s="382"/>
      <c r="C182" s="382"/>
      <c r="D182" s="382"/>
    </row>
    <row r="183" spans="1:4" ht="17.25" customHeight="1">
      <c r="A183" s="379" t="s">
        <v>922</v>
      </c>
      <c r="B183" s="380"/>
      <c r="C183" s="380"/>
      <c r="D183" s="381"/>
    </row>
    <row r="184" spans="1:4" ht="39" thickBot="1">
      <c r="A184" s="33" t="s">
        <v>1</v>
      </c>
      <c r="B184" s="9" t="s">
        <v>11</v>
      </c>
      <c r="C184" s="9" t="s">
        <v>12</v>
      </c>
      <c r="D184" s="308" t="s">
        <v>13</v>
      </c>
    </row>
    <row r="185" spans="1:4" s="49" customFormat="1" ht="12.75">
      <c r="A185" s="91">
        <v>1</v>
      </c>
      <c r="B185" s="82" t="s">
        <v>212</v>
      </c>
      <c r="C185" s="268">
        <v>2015</v>
      </c>
      <c r="D185" s="214">
        <v>1139</v>
      </c>
    </row>
    <row r="186" spans="1:4" s="49" customFormat="1" ht="12.75">
      <c r="A186" s="91">
        <v>2</v>
      </c>
      <c r="B186" s="82" t="s">
        <v>212</v>
      </c>
      <c r="C186" s="268">
        <v>2015</v>
      </c>
      <c r="D186" s="214">
        <v>1139</v>
      </c>
    </row>
    <row r="187" spans="1:4" s="49" customFormat="1" ht="25.5">
      <c r="A187" s="91">
        <v>3</v>
      </c>
      <c r="B187" s="191" t="s">
        <v>567</v>
      </c>
      <c r="C187" s="269">
        <v>2016</v>
      </c>
      <c r="D187" s="307">
        <v>469</v>
      </c>
    </row>
    <row r="188" spans="1:4" s="49" customFormat="1" ht="25.5">
      <c r="A188" s="91">
        <v>4</v>
      </c>
      <c r="B188" s="192" t="s">
        <v>568</v>
      </c>
      <c r="C188" s="268">
        <v>2017</v>
      </c>
      <c r="D188" s="214">
        <v>349</v>
      </c>
    </row>
    <row r="189" spans="1:4" s="49" customFormat="1" ht="12.75">
      <c r="A189" s="91">
        <v>5</v>
      </c>
      <c r="B189" s="192" t="s">
        <v>569</v>
      </c>
      <c r="C189" s="268">
        <v>2017</v>
      </c>
      <c r="D189" s="214">
        <v>1199</v>
      </c>
    </row>
    <row r="190" spans="1:4" s="49" customFormat="1" ht="12.75">
      <c r="A190" s="91">
        <v>6</v>
      </c>
      <c r="B190" s="192" t="s">
        <v>570</v>
      </c>
      <c r="C190" s="268">
        <v>2016</v>
      </c>
      <c r="D190" s="214">
        <v>2000</v>
      </c>
    </row>
    <row r="191" spans="1:4" s="49" customFormat="1" ht="12.75">
      <c r="A191" s="91">
        <v>7</v>
      </c>
      <c r="B191" s="192" t="s">
        <v>570</v>
      </c>
      <c r="C191" s="268">
        <v>2016</v>
      </c>
      <c r="D191" s="214">
        <v>2000</v>
      </c>
    </row>
    <row r="192" spans="1:4" ht="18.75" customHeight="1">
      <c r="A192" s="34"/>
      <c r="B192" s="11" t="s">
        <v>9</v>
      </c>
      <c r="C192" s="10"/>
      <c r="D192" s="310">
        <f>SUM(D185:D191)</f>
        <v>8295</v>
      </c>
    </row>
    <row r="193" spans="1:6" ht="15.75" customHeight="1">
      <c r="A193" s="383" t="s">
        <v>924</v>
      </c>
      <c r="B193" s="383"/>
      <c r="C193" s="383"/>
      <c r="D193" s="383"/>
      <c r="E193" s="27"/>
      <c r="F193" s="13"/>
    </row>
    <row r="194" spans="1:6" ht="38.25">
      <c r="A194" s="35" t="s">
        <v>1</v>
      </c>
      <c r="B194" s="4" t="s">
        <v>925</v>
      </c>
      <c r="C194" s="4" t="s">
        <v>12</v>
      </c>
      <c r="D194" s="310" t="s">
        <v>13</v>
      </c>
      <c r="E194" s="3"/>
      <c r="F194" s="3"/>
    </row>
    <row r="195" spans="1:4" s="49" customFormat="1" ht="38.25">
      <c r="A195" s="91">
        <v>1</v>
      </c>
      <c r="B195" s="82" t="s">
        <v>214</v>
      </c>
      <c r="C195" s="268">
        <v>2014</v>
      </c>
      <c r="D195" s="214">
        <v>1979.12</v>
      </c>
    </row>
    <row r="196" spans="1:4" ht="18.75" customHeight="1">
      <c r="A196" s="34"/>
      <c r="B196" s="11" t="s">
        <v>9</v>
      </c>
      <c r="C196" s="10"/>
      <c r="D196" s="310">
        <f>SUM(D195)</f>
        <v>1979.12</v>
      </c>
    </row>
    <row r="197" spans="1:4" ht="12.75">
      <c r="A197" s="382" t="s">
        <v>227</v>
      </c>
      <c r="B197" s="382"/>
      <c r="C197" s="382"/>
      <c r="D197" s="382"/>
    </row>
    <row r="198" spans="1:4" ht="15.75" customHeight="1">
      <c r="A198" s="379" t="s">
        <v>922</v>
      </c>
      <c r="B198" s="380"/>
      <c r="C198" s="380"/>
      <c r="D198" s="381"/>
    </row>
    <row r="199" spans="1:4" ht="39" thickBot="1">
      <c r="A199" s="33" t="s">
        <v>1</v>
      </c>
      <c r="B199" s="9" t="s">
        <v>11</v>
      </c>
      <c r="C199" s="9" t="s">
        <v>12</v>
      </c>
      <c r="D199" s="308" t="s">
        <v>13</v>
      </c>
    </row>
    <row r="200" spans="1:4" s="49" customFormat="1" ht="12.75">
      <c r="A200" s="268">
        <v>1</v>
      </c>
      <c r="B200" s="82" t="s">
        <v>228</v>
      </c>
      <c r="C200" s="268">
        <v>2014</v>
      </c>
      <c r="D200" s="214">
        <v>3503</v>
      </c>
    </row>
    <row r="201" spans="1:4" s="49" customFormat="1" ht="12.75">
      <c r="A201" s="268">
        <v>2</v>
      </c>
      <c r="B201" s="82" t="s">
        <v>125</v>
      </c>
      <c r="C201" s="268">
        <v>2015</v>
      </c>
      <c r="D201" s="214">
        <v>1480</v>
      </c>
    </row>
    <row r="202" spans="1:4" s="49" customFormat="1" ht="12.75">
      <c r="A202" s="268">
        <v>3</v>
      </c>
      <c r="B202" s="82" t="s">
        <v>176</v>
      </c>
      <c r="C202" s="268">
        <v>2015</v>
      </c>
      <c r="D202" s="214">
        <v>500</v>
      </c>
    </row>
    <row r="203" spans="1:4" s="49" customFormat="1" ht="12.75">
      <c r="A203" s="268">
        <v>4</v>
      </c>
      <c r="B203" s="82" t="s">
        <v>125</v>
      </c>
      <c r="C203" s="268">
        <v>2016</v>
      </c>
      <c r="D203" s="214">
        <v>1500</v>
      </c>
    </row>
    <row r="204" spans="1:4" s="49" customFormat="1" ht="12.75">
      <c r="A204" s="268">
        <v>5</v>
      </c>
      <c r="B204" s="82" t="s">
        <v>125</v>
      </c>
      <c r="C204" s="268">
        <v>2016</v>
      </c>
      <c r="D204" s="214">
        <v>2225</v>
      </c>
    </row>
    <row r="205" spans="1:4" s="49" customFormat="1" ht="12.75">
      <c r="A205" s="268">
        <v>6</v>
      </c>
      <c r="B205" s="82" t="s">
        <v>176</v>
      </c>
      <c r="C205" s="268">
        <v>2016</v>
      </c>
      <c r="D205" s="214">
        <v>620</v>
      </c>
    </row>
    <row r="206" spans="1:4" ht="12.75">
      <c r="A206" s="268">
        <v>7</v>
      </c>
      <c r="B206" s="6" t="s">
        <v>125</v>
      </c>
      <c r="C206" s="10">
        <v>2017</v>
      </c>
      <c r="D206" s="309">
        <v>1200</v>
      </c>
    </row>
    <row r="207" spans="1:4" ht="12.75">
      <c r="A207" s="268">
        <v>8</v>
      </c>
      <c r="B207" s="6" t="s">
        <v>176</v>
      </c>
      <c r="C207" s="10">
        <v>2017</v>
      </c>
      <c r="D207" s="309">
        <v>400</v>
      </c>
    </row>
    <row r="208" spans="1:4" ht="18.75" customHeight="1">
      <c r="A208" s="34"/>
      <c r="B208" s="11" t="s">
        <v>9</v>
      </c>
      <c r="C208" s="10"/>
      <c r="D208" s="310">
        <f>SUM(D200:D207)</f>
        <v>11428</v>
      </c>
    </row>
    <row r="209" spans="1:4" ht="15.75" customHeight="1">
      <c r="A209" s="383" t="s">
        <v>923</v>
      </c>
      <c r="B209" s="383"/>
      <c r="C209" s="383"/>
      <c r="D209" s="383"/>
    </row>
    <row r="210" spans="1:4" ht="30" customHeight="1">
      <c r="A210" s="35" t="s">
        <v>1</v>
      </c>
      <c r="B210" s="4" t="s">
        <v>14</v>
      </c>
      <c r="C210" s="4" t="s">
        <v>12</v>
      </c>
      <c r="D210" s="310" t="s">
        <v>13</v>
      </c>
    </row>
    <row r="211" spans="1:4" s="49" customFormat="1" ht="12.75">
      <c r="A211" s="91">
        <v>1</v>
      </c>
      <c r="B211" s="82" t="s">
        <v>229</v>
      </c>
      <c r="C211" s="268">
        <v>2014</v>
      </c>
      <c r="D211" s="214">
        <v>1500</v>
      </c>
    </row>
    <row r="212" spans="1:4" s="49" customFormat="1" ht="12.75">
      <c r="A212" s="268">
        <v>2</v>
      </c>
      <c r="B212" s="82" t="s">
        <v>564</v>
      </c>
      <c r="C212" s="268">
        <v>2016</v>
      </c>
      <c r="D212" s="214">
        <v>2160</v>
      </c>
    </row>
    <row r="213" spans="1:4" s="49" customFormat="1" ht="12.75">
      <c r="A213" s="268">
        <v>3</v>
      </c>
      <c r="B213" s="82" t="s">
        <v>565</v>
      </c>
      <c r="C213" s="268">
        <v>2016</v>
      </c>
      <c r="D213" s="214">
        <v>1950</v>
      </c>
    </row>
    <row r="214" spans="1:4" ht="18.75" customHeight="1">
      <c r="A214" s="34"/>
      <c r="B214" s="11" t="s">
        <v>9</v>
      </c>
      <c r="C214" s="10"/>
      <c r="D214" s="310">
        <f>SUM(D211:D213)</f>
        <v>5610</v>
      </c>
    </row>
    <row r="215" spans="1:6" ht="15.75" customHeight="1">
      <c r="A215" s="383" t="s">
        <v>924</v>
      </c>
      <c r="B215" s="383"/>
      <c r="C215" s="383"/>
      <c r="D215" s="383"/>
      <c r="E215" s="27"/>
      <c r="F215" s="13"/>
    </row>
    <row r="216" spans="1:6" ht="38.25">
      <c r="A216" s="35" t="s">
        <v>1</v>
      </c>
      <c r="B216" s="4" t="s">
        <v>925</v>
      </c>
      <c r="C216" s="4" t="s">
        <v>12</v>
      </c>
      <c r="D216" s="310" t="s">
        <v>13</v>
      </c>
      <c r="E216" s="3"/>
      <c r="F216" s="3"/>
    </row>
    <row r="217" spans="1:4" s="49" customFormat="1" ht="12.75">
      <c r="A217" s="91">
        <v>1</v>
      </c>
      <c r="B217" s="82" t="s">
        <v>230</v>
      </c>
      <c r="C217" s="268">
        <v>2013</v>
      </c>
      <c r="D217" s="214">
        <v>3000</v>
      </c>
    </row>
    <row r="218" spans="1:4" s="49" customFormat="1" ht="12.75">
      <c r="A218" s="268">
        <v>2</v>
      </c>
      <c r="B218" s="82" t="s">
        <v>566</v>
      </c>
      <c r="C218" s="268">
        <v>2016</v>
      </c>
      <c r="D218" s="214">
        <v>4625</v>
      </c>
    </row>
    <row r="219" spans="1:4" ht="18.75" customHeight="1">
      <c r="A219" s="34"/>
      <c r="B219" s="11" t="s">
        <v>9</v>
      </c>
      <c r="C219" s="10"/>
      <c r="D219" s="310">
        <f>SUM(D217:D218)</f>
        <v>7625</v>
      </c>
    </row>
    <row r="220" spans="1:4" ht="12.75">
      <c r="A220" s="382" t="s">
        <v>266</v>
      </c>
      <c r="B220" s="382"/>
      <c r="C220" s="382"/>
      <c r="D220" s="382"/>
    </row>
    <row r="221" spans="1:4" ht="14.25" customHeight="1">
      <c r="A221" s="379" t="s">
        <v>922</v>
      </c>
      <c r="B221" s="380"/>
      <c r="C221" s="380"/>
      <c r="D221" s="381"/>
    </row>
    <row r="222" spans="1:4" ht="39" thickBot="1">
      <c r="A222" s="36" t="s">
        <v>1</v>
      </c>
      <c r="B222" s="30" t="s">
        <v>11</v>
      </c>
      <c r="C222" s="30" t="s">
        <v>12</v>
      </c>
      <c r="D222" s="313" t="s">
        <v>13</v>
      </c>
    </row>
    <row r="223" spans="1:4" s="49" customFormat="1" ht="12.75">
      <c r="A223" s="201">
        <v>1</v>
      </c>
      <c r="B223" s="87" t="s">
        <v>282</v>
      </c>
      <c r="C223" s="201">
        <v>2015</v>
      </c>
      <c r="D223" s="306">
        <v>1550</v>
      </c>
    </row>
    <row r="224" spans="1:4" s="49" customFormat="1" ht="12.75">
      <c r="A224" s="201">
        <v>2</v>
      </c>
      <c r="B224" s="87" t="s">
        <v>518</v>
      </c>
      <c r="C224" s="201">
        <v>2015</v>
      </c>
      <c r="D224" s="306">
        <v>320</v>
      </c>
    </row>
    <row r="225" spans="1:4" s="200" customFormat="1" ht="12.75">
      <c r="A225" s="201">
        <v>3</v>
      </c>
      <c r="B225" s="199" t="s">
        <v>125</v>
      </c>
      <c r="C225" s="198">
        <v>2017</v>
      </c>
      <c r="D225" s="314">
        <v>2500</v>
      </c>
    </row>
    <row r="226" spans="1:4" s="200" customFormat="1" ht="12.75">
      <c r="A226" s="201">
        <v>4</v>
      </c>
      <c r="B226" s="199" t="s">
        <v>846</v>
      </c>
      <c r="C226" s="198">
        <v>2017</v>
      </c>
      <c r="D226" s="314">
        <v>3690</v>
      </c>
    </row>
    <row r="227" spans="1:4" s="200" customFormat="1" ht="12.75">
      <c r="A227" s="201">
        <v>5</v>
      </c>
      <c r="B227" s="199" t="s">
        <v>847</v>
      </c>
      <c r="C227" s="198">
        <v>2017</v>
      </c>
      <c r="D227" s="314">
        <v>9052.8</v>
      </c>
    </row>
    <row r="228" spans="1:4" s="49" customFormat="1" ht="18.75" customHeight="1">
      <c r="A228" s="88"/>
      <c r="B228" s="89" t="s">
        <v>9</v>
      </c>
      <c r="C228" s="201"/>
      <c r="D228" s="315">
        <f>SUM(D223:D227)</f>
        <v>17112.8</v>
      </c>
    </row>
    <row r="229" spans="1:4" ht="14.25" customHeight="1">
      <c r="A229" s="383" t="s">
        <v>923</v>
      </c>
      <c r="B229" s="383"/>
      <c r="C229" s="383"/>
      <c r="D229" s="383"/>
    </row>
    <row r="230" spans="1:4" ht="38.25">
      <c r="A230" s="37" t="s">
        <v>1</v>
      </c>
      <c r="B230" s="31" t="s">
        <v>14</v>
      </c>
      <c r="C230" s="31" t="s">
        <v>12</v>
      </c>
      <c r="D230" s="316" t="s">
        <v>13</v>
      </c>
    </row>
    <row r="231" spans="1:4" s="49" customFormat="1" ht="12.75">
      <c r="A231" s="201">
        <v>1</v>
      </c>
      <c r="B231" s="87" t="s">
        <v>519</v>
      </c>
      <c r="C231" s="201">
        <v>2015</v>
      </c>
      <c r="D231" s="306">
        <v>2184</v>
      </c>
    </row>
    <row r="232" spans="1:4" s="49" customFormat="1" ht="12.75">
      <c r="A232" s="201">
        <v>2</v>
      </c>
      <c r="B232" s="87" t="s">
        <v>520</v>
      </c>
      <c r="C232" s="201">
        <v>2015</v>
      </c>
      <c r="D232" s="306">
        <v>5450</v>
      </c>
    </row>
    <row r="233" spans="1:4" s="49" customFormat="1" ht="18.75" customHeight="1">
      <c r="A233" s="88"/>
      <c r="B233" s="89" t="s">
        <v>9</v>
      </c>
      <c r="C233" s="201"/>
      <c r="D233" s="315">
        <f>SUM(D231:D232)</f>
        <v>7634</v>
      </c>
    </row>
    <row r="234" spans="1:4" ht="12.75">
      <c r="A234" s="382" t="s">
        <v>281</v>
      </c>
      <c r="B234" s="382"/>
      <c r="C234" s="382"/>
      <c r="D234" s="382"/>
    </row>
    <row r="235" spans="1:5" ht="24.75" customHeight="1">
      <c r="A235" s="379" t="s">
        <v>922</v>
      </c>
      <c r="B235" s="380"/>
      <c r="C235" s="380"/>
      <c r="D235" s="381"/>
      <c r="E235" s="32"/>
    </row>
    <row r="236" spans="1:5" ht="39" thickBot="1">
      <c r="A236" s="33" t="s">
        <v>1</v>
      </c>
      <c r="B236" s="9" t="s">
        <v>11</v>
      </c>
      <c r="C236" s="9" t="s">
        <v>12</v>
      </c>
      <c r="D236" s="308" t="s">
        <v>13</v>
      </c>
      <c r="E236" s="3"/>
    </row>
    <row r="237" spans="1:5" s="49" customFormat="1" ht="12.75">
      <c r="A237" s="91">
        <v>1</v>
      </c>
      <c r="B237" s="82" t="s">
        <v>283</v>
      </c>
      <c r="C237" s="268">
        <v>2013</v>
      </c>
      <c r="D237" s="214">
        <v>460</v>
      </c>
      <c r="E237" s="103"/>
    </row>
    <row r="238" spans="1:5" s="49" customFormat="1" ht="12.75">
      <c r="A238" s="91">
        <v>2</v>
      </c>
      <c r="B238" s="82" t="s">
        <v>127</v>
      </c>
      <c r="C238" s="268">
        <v>2013</v>
      </c>
      <c r="D238" s="214">
        <v>1992.59</v>
      </c>
      <c r="E238" s="103"/>
    </row>
    <row r="239" spans="1:5" s="49" customFormat="1" ht="12.75">
      <c r="A239" s="91">
        <v>3</v>
      </c>
      <c r="B239" s="82" t="s">
        <v>284</v>
      </c>
      <c r="C239" s="268">
        <v>2013</v>
      </c>
      <c r="D239" s="214">
        <v>405.69</v>
      </c>
      <c r="E239" s="103"/>
    </row>
    <row r="240" spans="1:5" s="49" customFormat="1" ht="12.75">
      <c r="A240" s="91">
        <v>4</v>
      </c>
      <c r="B240" s="82" t="s">
        <v>285</v>
      </c>
      <c r="C240" s="268">
        <v>2013</v>
      </c>
      <c r="D240" s="214">
        <v>2100</v>
      </c>
      <c r="E240" s="103"/>
    </row>
    <row r="241" spans="1:5" s="49" customFormat="1" ht="12.75">
      <c r="A241" s="91">
        <v>5</v>
      </c>
      <c r="B241" s="82" t="s">
        <v>125</v>
      </c>
      <c r="C241" s="268">
        <v>2013</v>
      </c>
      <c r="D241" s="214">
        <v>3000</v>
      </c>
      <c r="E241" s="103"/>
    </row>
    <row r="242" spans="1:5" s="49" customFormat="1" ht="12.75">
      <c r="A242" s="91">
        <v>6</v>
      </c>
      <c r="B242" s="82" t="s">
        <v>286</v>
      </c>
      <c r="C242" s="268">
        <v>2013</v>
      </c>
      <c r="D242" s="214">
        <v>638</v>
      </c>
      <c r="E242" s="103"/>
    </row>
    <row r="243" spans="1:5" s="49" customFormat="1" ht="12.75">
      <c r="A243" s="91">
        <v>7</v>
      </c>
      <c r="B243" s="82" t="s">
        <v>287</v>
      </c>
      <c r="C243" s="268">
        <v>2013</v>
      </c>
      <c r="D243" s="214">
        <f>2500*20</f>
        <v>50000</v>
      </c>
      <c r="E243" s="103"/>
    </row>
    <row r="244" spans="1:4" s="49" customFormat="1" ht="12.75">
      <c r="A244" s="91">
        <v>8</v>
      </c>
      <c r="B244" s="82" t="s">
        <v>542</v>
      </c>
      <c r="C244" s="268">
        <v>2013</v>
      </c>
      <c r="D244" s="214">
        <v>1817</v>
      </c>
    </row>
    <row r="245" spans="1:4" s="49" customFormat="1" ht="12.75">
      <c r="A245" s="91">
        <v>9</v>
      </c>
      <c r="B245" s="82" t="s">
        <v>543</v>
      </c>
      <c r="C245" s="268">
        <v>2013</v>
      </c>
      <c r="D245" s="214">
        <v>555</v>
      </c>
    </row>
    <row r="246" spans="1:5" s="49" customFormat="1" ht="12.75">
      <c r="A246" s="91">
        <v>10</v>
      </c>
      <c r="B246" s="82" t="s">
        <v>288</v>
      </c>
      <c r="C246" s="268">
        <v>2013</v>
      </c>
      <c r="D246" s="214">
        <v>274.99</v>
      </c>
      <c r="E246" s="103"/>
    </row>
    <row r="247" spans="1:5" s="49" customFormat="1" ht="12.75">
      <c r="A247" s="91">
        <v>11</v>
      </c>
      <c r="B247" s="82" t="s">
        <v>289</v>
      </c>
      <c r="C247" s="268">
        <v>2013</v>
      </c>
      <c r="D247" s="214">
        <v>480</v>
      </c>
      <c r="E247" s="103"/>
    </row>
    <row r="248" spans="1:5" s="49" customFormat="1" ht="12.75">
      <c r="A248" s="91">
        <v>12</v>
      </c>
      <c r="B248" s="82" t="s">
        <v>290</v>
      </c>
      <c r="C248" s="268">
        <v>2014</v>
      </c>
      <c r="D248" s="214">
        <v>1000</v>
      </c>
      <c r="E248" s="103"/>
    </row>
    <row r="249" spans="1:5" s="49" customFormat="1" ht="12.75">
      <c r="A249" s="91">
        <v>13</v>
      </c>
      <c r="B249" s="82" t="s">
        <v>127</v>
      </c>
      <c r="C249" s="268">
        <v>2014</v>
      </c>
      <c r="D249" s="214">
        <v>2475</v>
      </c>
      <c r="E249" s="103"/>
    </row>
    <row r="250" spans="1:5" s="49" customFormat="1" ht="12.75">
      <c r="A250" s="91">
        <v>14</v>
      </c>
      <c r="B250" s="82" t="s">
        <v>291</v>
      </c>
      <c r="C250" s="268">
        <v>2014</v>
      </c>
      <c r="D250" s="214">
        <v>555</v>
      </c>
      <c r="E250" s="103"/>
    </row>
    <row r="251" spans="1:5" s="49" customFormat="1" ht="12.75">
      <c r="A251" s="91">
        <v>15</v>
      </c>
      <c r="B251" s="168" t="s">
        <v>291</v>
      </c>
      <c r="C251" s="268">
        <v>2014</v>
      </c>
      <c r="D251" s="214">
        <v>555</v>
      </c>
      <c r="E251" s="103"/>
    </row>
    <row r="252" spans="1:5" s="49" customFormat="1" ht="12.75">
      <c r="A252" s="91">
        <v>16</v>
      </c>
      <c r="B252" s="168" t="s">
        <v>127</v>
      </c>
      <c r="C252" s="268">
        <v>2016</v>
      </c>
      <c r="D252" s="214">
        <v>3349</v>
      </c>
      <c r="E252" s="103"/>
    </row>
    <row r="253" spans="1:5" s="49" customFormat="1" ht="12.75">
      <c r="A253" s="91">
        <v>17</v>
      </c>
      <c r="B253" s="168" t="s">
        <v>291</v>
      </c>
      <c r="C253" s="268">
        <v>2016</v>
      </c>
      <c r="D253" s="214">
        <v>550</v>
      </c>
      <c r="E253" s="103"/>
    </row>
    <row r="254" spans="1:5" s="49" customFormat="1" ht="12.75">
      <c r="A254" s="91">
        <v>18</v>
      </c>
      <c r="B254" s="168" t="s">
        <v>594</v>
      </c>
      <c r="C254" s="268">
        <v>2016</v>
      </c>
      <c r="D254" s="214">
        <v>660</v>
      </c>
      <c r="E254" s="103"/>
    </row>
    <row r="255" spans="1:5" s="49" customFormat="1" ht="12.75">
      <c r="A255" s="91">
        <v>19</v>
      </c>
      <c r="B255" s="168" t="s">
        <v>595</v>
      </c>
      <c r="C255" s="268">
        <v>2016</v>
      </c>
      <c r="D255" s="214">
        <v>729</v>
      </c>
      <c r="E255" s="103"/>
    </row>
    <row r="256" spans="1:5" s="49" customFormat="1" ht="12.75">
      <c r="A256" s="91">
        <v>20</v>
      </c>
      <c r="B256" s="82" t="s">
        <v>127</v>
      </c>
      <c r="C256" s="268">
        <v>2015</v>
      </c>
      <c r="D256" s="214">
        <v>1550</v>
      </c>
      <c r="E256" s="103"/>
    </row>
    <row r="257" spans="1:4" ht="12.75">
      <c r="A257" s="91">
        <v>21</v>
      </c>
      <c r="B257" s="6" t="s">
        <v>879</v>
      </c>
      <c r="C257" s="10">
        <v>2013</v>
      </c>
      <c r="D257" s="309">
        <v>1817</v>
      </c>
    </row>
    <row r="258" spans="1:4" ht="12.75">
      <c r="A258" s="91">
        <v>22</v>
      </c>
      <c r="B258" s="6" t="s">
        <v>880</v>
      </c>
      <c r="C258" s="10">
        <v>2013</v>
      </c>
      <c r="D258" s="309">
        <v>555</v>
      </c>
    </row>
    <row r="259" spans="1:4" ht="12.75">
      <c r="A259" s="91">
        <v>23</v>
      </c>
      <c r="B259" s="6" t="s">
        <v>881</v>
      </c>
      <c r="C259" s="10">
        <v>2017</v>
      </c>
      <c r="D259" s="309">
        <v>4598</v>
      </c>
    </row>
    <row r="260" spans="1:4" ht="12.75">
      <c r="A260" s="91">
        <v>24</v>
      </c>
      <c r="B260" s="6" t="s">
        <v>882</v>
      </c>
      <c r="C260" s="10">
        <v>2017</v>
      </c>
      <c r="D260" s="309">
        <v>2430</v>
      </c>
    </row>
    <row r="261" spans="1:4" ht="25.5">
      <c r="A261" s="91">
        <v>25</v>
      </c>
      <c r="B261" s="6" t="s">
        <v>883</v>
      </c>
      <c r="C261" s="10">
        <v>2017</v>
      </c>
      <c r="D261" s="309">
        <v>15060</v>
      </c>
    </row>
    <row r="262" spans="1:4" ht="25.5">
      <c r="A262" s="91">
        <v>26</v>
      </c>
      <c r="B262" s="6" t="s">
        <v>884</v>
      </c>
      <c r="C262" s="10">
        <v>2017</v>
      </c>
      <c r="D262" s="309">
        <v>1696</v>
      </c>
    </row>
    <row r="263" spans="1:4" ht="25.5">
      <c r="A263" s="91">
        <v>27</v>
      </c>
      <c r="B263" s="6" t="s">
        <v>885</v>
      </c>
      <c r="C263" s="10">
        <v>2017</v>
      </c>
      <c r="D263" s="309">
        <v>7419.36</v>
      </c>
    </row>
    <row r="264" spans="1:4" ht="12.75">
      <c r="A264" s="91">
        <v>28</v>
      </c>
      <c r="B264" s="6" t="s">
        <v>886</v>
      </c>
      <c r="C264" s="10">
        <v>2017</v>
      </c>
      <c r="D264" s="309">
        <v>2460</v>
      </c>
    </row>
    <row r="265" spans="1:4" ht="12.75">
      <c r="A265" s="91">
        <v>29</v>
      </c>
      <c r="B265" s="6" t="s">
        <v>887</v>
      </c>
      <c r="C265" s="10">
        <v>2017</v>
      </c>
      <c r="D265" s="309">
        <v>5632</v>
      </c>
    </row>
    <row r="266" spans="1:4" ht="12.75">
      <c r="A266" s="91">
        <v>30</v>
      </c>
      <c r="B266" s="6" t="s">
        <v>888</v>
      </c>
      <c r="C266" s="10">
        <v>2017</v>
      </c>
      <c r="D266" s="309">
        <v>2550</v>
      </c>
    </row>
    <row r="267" spans="1:4" ht="12.75">
      <c r="A267" s="91">
        <v>31</v>
      </c>
      <c r="B267" s="6" t="s">
        <v>889</v>
      </c>
      <c r="C267" s="10">
        <v>2017</v>
      </c>
      <c r="D267" s="309">
        <v>2240</v>
      </c>
    </row>
    <row r="268" spans="1:4" ht="12.75">
      <c r="A268" s="91">
        <v>32</v>
      </c>
      <c r="B268" s="6" t="s">
        <v>890</v>
      </c>
      <c r="C268" s="10">
        <v>2017</v>
      </c>
      <c r="D268" s="309">
        <v>400</v>
      </c>
    </row>
    <row r="269" spans="1:4" ht="12.75">
      <c r="A269" s="91">
        <v>33</v>
      </c>
      <c r="B269" s="6" t="s">
        <v>891</v>
      </c>
      <c r="C269" s="10">
        <v>2017</v>
      </c>
      <c r="D269" s="309">
        <v>5800</v>
      </c>
    </row>
    <row r="270" spans="1:5" s="49" customFormat="1" ht="18.75" customHeight="1">
      <c r="A270" s="91"/>
      <c r="B270" s="72" t="s">
        <v>9</v>
      </c>
      <c r="C270" s="268"/>
      <c r="D270" s="97">
        <f>SUM(D237:D269)</f>
        <v>125803.62999999999</v>
      </c>
      <c r="E270" s="103"/>
    </row>
    <row r="271" spans="1:5" ht="26.25" customHeight="1">
      <c r="A271" s="383" t="s">
        <v>923</v>
      </c>
      <c r="B271" s="383"/>
      <c r="C271" s="383"/>
      <c r="D271" s="383"/>
      <c r="E271" s="32"/>
    </row>
    <row r="272" spans="1:5" ht="30" customHeight="1">
      <c r="A272" s="35" t="s">
        <v>1</v>
      </c>
      <c r="B272" s="4" t="s">
        <v>14</v>
      </c>
      <c r="C272" s="4" t="s">
        <v>12</v>
      </c>
      <c r="D272" s="310" t="s">
        <v>13</v>
      </c>
      <c r="E272" s="3"/>
    </row>
    <row r="273" spans="1:5" s="49" customFormat="1" ht="12.75">
      <c r="A273" s="91">
        <v>1</v>
      </c>
      <c r="B273" s="82" t="s">
        <v>292</v>
      </c>
      <c r="C273" s="268">
        <v>2014</v>
      </c>
      <c r="D273" s="214">
        <v>3163.4</v>
      </c>
      <c r="E273" s="103"/>
    </row>
    <row r="274" spans="1:4" ht="12.75">
      <c r="A274" s="10">
        <v>2</v>
      </c>
      <c r="B274" s="6" t="s">
        <v>573</v>
      </c>
      <c r="C274" s="10">
        <v>2014</v>
      </c>
      <c r="D274" s="309">
        <v>1889.8</v>
      </c>
    </row>
    <row r="275" spans="1:4" ht="12.75">
      <c r="A275" s="91">
        <v>3</v>
      </c>
      <c r="B275" s="6" t="s">
        <v>892</v>
      </c>
      <c r="C275" s="10">
        <v>2017</v>
      </c>
      <c r="D275" s="309">
        <v>2339</v>
      </c>
    </row>
    <row r="276" spans="1:4" ht="12.75">
      <c r="A276" s="10">
        <v>4</v>
      </c>
      <c r="B276" s="227" t="s">
        <v>893</v>
      </c>
      <c r="C276" s="10">
        <v>2017</v>
      </c>
      <c r="D276" s="309">
        <v>3487.05</v>
      </c>
    </row>
    <row r="277" spans="1:4" ht="12.75">
      <c r="A277" s="91">
        <v>5</v>
      </c>
      <c r="B277" s="6" t="s">
        <v>894</v>
      </c>
      <c r="C277" s="10">
        <v>2017</v>
      </c>
      <c r="D277" s="309">
        <v>2932.32</v>
      </c>
    </row>
    <row r="278" spans="1:5" s="49" customFormat="1" ht="18.75" customHeight="1">
      <c r="A278" s="91"/>
      <c r="B278" s="72" t="s">
        <v>9</v>
      </c>
      <c r="C278" s="268"/>
      <c r="D278" s="97">
        <f>SUM(D273:D277)</f>
        <v>13811.57</v>
      </c>
      <c r="E278" s="104"/>
    </row>
    <row r="279" spans="1:7" ht="23.25" customHeight="1">
      <c r="A279" s="383" t="s">
        <v>924</v>
      </c>
      <c r="B279" s="383"/>
      <c r="C279" s="383"/>
      <c r="D279" s="383"/>
      <c r="E279" s="32"/>
      <c r="G279" s="13"/>
    </row>
    <row r="280" spans="1:7" ht="38.25">
      <c r="A280" s="35" t="s">
        <v>1</v>
      </c>
      <c r="B280" s="4" t="s">
        <v>925</v>
      </c>
      <c r="C280" s="4" t="s">
        <v>12</v>
      </c>
      <c r="D280" s="310" t="s">
        <v>13</v>
      </c>
      <c r="E280" s="3"/>
      <c r="G280" s="3"/>
    </row>
    <row r="281" spans="1:6" s="49" customFormat="1" ht="12.75">
      <c r="A281" s="91">
        <v>1</v>
      </c>
      <c r="B281" s="82" t="s">
        <v>293</v>
      </c>
      <c r="C281" s="268">
        <v>2013</v>
      </c>
      <c r="D281" s="214">
        <v>1193.96</v>
      </c>
      <c r="E281" s="103"/>
      <c r="F281" s="228"/>
    </row>
    <row r="282" spans="1:6" s="49" customFormat="1" ht="12.75">
      <c r="A282" s="91">
        <v>2</v>
      </c>
      <c r="B282" s="82" t="s">
        <v>294</v>
      </c>
      <c r="C282" s="268">
        <v>2013</v>
      </c>
      <c r="D282" s="214">
        <v>3480.04</v>
      </c>
      <c r="E282" s="103"/>
      <c r="F282" s="229"/>
    </row>
    <row r="283" spans="1:5" s="49" customFormat="1" ht="12.75">
      <c r="A283" s="91">
        <v>3</v>
      </c>
      <c r="B283" s="82" t="s">
        <v>295</v>
      </c>
      <c r="C283" s="268">
        <v>2013</v>
      </c>
      <c r="D283" s="214">
        <v>713.4</v>
      </c>
      <c r="E283" s="103"/>
    </row>
    <row r="284" spans="1:5" ht="18.75" customHeight="1">
      <c r="A284" s="34"/>
      <c r="B284" s="11" t="s">
        <v>9</v>
      </c>
      <c r="C284" s="10"/>
      <c r="D284" s="310">
        <f>SUM(D281:D283)</f>
        <v>5387.4</v>
      </c>
      <c r="E284" s="12"/>
    </row>
    <row r="285" spans="1:4" ht="12.75">
      <c r="A285" s="382" t="s">
        <v>330</v>
      </c>
      <c r="B285" s="382"/>
      <c r="C285" s="382"/>
      <c r="D285" s="382"/>
    </row>
    <row r="286" spans="1:4" ht="19.5" customHeight="1">
      <c r="A286" s="379" t="s">
        <v>922</v>
      </c>
      <c r="B286" s="380"/>
      <c r="C286" s="380"/>
      <c r="D286" s="381"/>
    </row>
    <row r="287" spans="1:4" ht="39" thickBot="1">
      <c r="A287" s="8" t="s">
        <v>1</v>
      </c>
      <c r="B287" s="9" t="s">
        <v>11</v>
      </c>
      <c r="C287" s="9" t="s">
        <v>12</v>
      </c>
      <c r="D287" s="308" t="s">
        <v>13</v>
      </c>
    </row>
    <row r="288" spans="1:4" s="49" customFormat="1" ht="12.75">
      <c r="A288" s="268">
        <v>1</v>
      </c>
      <c r="B288" s="82" t="s">
        <v>307</v>
      </c>
      <c r="C288" s="268">
        <v>2013</v>
      </c>
      <c r="D288" s="317">
        <v>1190</v>
      </c>
    </row>
    <row r="289" spans="1:4" s="49" customFormat="1" ht="12.75">
      <c r="A289" s="268">
        <v>2</v>
      </c>
      <c r="B289" s="82" t="s">
        <v>308</v>
      </c>
      <c r="C289" s="268">
        <v>2013</v>
      </c>
      <c r="D289" s="317">
        <v>189</v>
      </c>
    </row>
    <row r="290" spans="1:4" s="49" customFormat="1" ht="12.75">
      <c r="A290" s="268">
        <v>3</v>
      </c>
      <c r="B290" s="82" t="s">
        <v>308</v>
      </c>
      <c r="C290" s="268">
        <v>2013</v>
      </c>
      <c r="D290" s="317">
        <v>189</v>
      </c>
    </row>
    <row r="291" spans="1:4" s="49" customFormat="1" ht="12.75">
      <c r="A291" s="268">
        <v>4</v>
      </c>
      <c r="B291" s="82" t="s">
        <v>309</v>
      </c>
      <c r="C291" s="268">
        <v>2013</v>
      </c>
      <c r="D291" s="317">
        <v>563.34</v>
      </c>
    </row>
    <row r="292" spans="1:4" s="49" customFormat="1" ht="12.75">
      <c r="A292" s="268">
        <v>5</v>
      </c>
      <c r="B292" s="82" t="s">
        <v>310</v>
      </c>
      <c r="C292" s="268">
        <v>2013</v>
      </c>
      <c r="D292" s="317">
        <v>387.45</v>
      </c>
    </row>
    <row r="293" spans="1:4" s="49" customFormat="1" ht="12.75">
      <c r="A293" s="268">
        <v>6</v>
      </c>
      <c r="B293" s="82" t="s">
        <v>311</v>
      </c>
      <c r="C293" s="268">
        <v>2013</v>
      </c>
      <c r="D293" s="317">
        <v>1168.5</v>
      </c>
    </row>
    <row r="294" spans="1:4" s="49" customFormat="1" ht="12.75">
      <c r="A294" s="268">
        <v>7</v>
      </c>
      <c r="B294" s="82" t="s">
        <v>312</v>
      </c>
      <c r="C294" s="268">
        <v>2013</v>
      </c>
      <c r="D294" s="317">
        <v>738</v>
      </c>
    </row>
    <row r="295" spans="1:4" s="49" customFormat="1" ht="12.75">
      <c r="A295" s="268">
        <v>8</v>
      </c>
      <c r="B295" s="82" t="s">
        <v>313</v>
      </c>
      <c r="C295" s="268">
        <v>2013</v>
      </c>
      <c r="D295" s="317">
        <v>3419.78</v>
      </c>
    </row>
    <row r="296" spans="1:4" s="49" customFormat="1" ht="12.75">
      <c r="A296" s="268">
        <v>9</v>
      </c>
      <c r="B296" s="82" t="s">
        <v>314</v>
      </c>
      <c r="C296" s="268">
        <v>2013</v>
      </c>
      <c r="D296" s="317">
        <v>3010</v>
      </c>
    </row>
    <row r="297" spans="1:4" s="49" customFormat="1" ht="12.75">
      <c r="A297" s="268">
        <v>10</v>
      </c>
      <c r="B297" s="82" t="s">
        <v>314</v>
      </c>
      <c r="C297" s="268">
        <v>2013</v>
      </c>
      <c r="D297" s="317">
        <v>3010</v>
      </c>
    </row>
    <row r="298" spans="1:4" s="49" customFormat="1" ht="12.75">
      <c r="A298" s="268">
        <v>11</v>
      </c>
      <c r="B298" s="82" t="s">
        <v>315</v>
      </c>
      <c r="C298" s="268">
        <v>2013</v>
      </c>
      <c r="D298" s="317">
        <v>2990</v>
      </c>
    </row>
    <row r="299" spans="1:4" s="49" customFormat="1" ht="12.75">
      <c r="A299" s="268">
        <v>12</v>
      </c>
      <c r="B299" s="82" t="s">
        <v>315</v>
      </c>
      <c r="C299" s="268">
        <v>2013</v>
      </c>
      <c r="D299" s="317">
        <v>2990</v>
      </c>
    </row>
    <row r="300" spans="1:4" s="49" customFormat="1" ht="12.75">
      <c r="A300" s="268">
        <v>13</v>
      </c>
      <c r="B300" s="82" t="s">
        <v>316</v>
      </c>
      <c r="C300" s="268">
        <v>2013</v>
      </c>
      <c r="D300" s="317">
        <v>2429</v>
      </c>
    </row>
    <row r="301" spans="1:4" s="49" customFormat="1" ht="12.75">
      <c r="A301" s="268">
        <v>14</v>
      </c>
      <c r="B301" s="82" t="s">
        <v>317</v>
      </c>
      <c r="C301" s="268">
        <v>2013</v>
      </c>
      <c r="D301" s="317">
        <v>1140</v>
      </c>
    </row>
    <row r="302" spans="1:4" s="49" customFormat="1" ht="12.75">
      <c r="A302" s="268">
        <v>15</v>
      </c>
      <c r="B302" s="82" t="s">
        <v>307</v>
      </c>
      <c r="C302" s="268">
        <v>2013</v>
      </c>
      <c r="D302" s="317">
        <v>1255</v>
      </c>
    </row>
    <row r="303" spans="1:4" s="49" customFormat="1" ht="12.75">
      <c r="A303" s="268">
        <v>16</v>
      </c>
      <c r="B303" s="82" t="s">
        <v>318</v>
      </c>
      <c r="C303" s="268">
        <v>2013</v>
      </c>
      <c r="D303" s="317">
        <v>2000</v>
      </c>
    </row>
    <row r="304" spans="1:4" s="49" customFormat="1" ht="12.75">
      <c r="A304" s="268">
        <v>17</v>
      </c>
      <c r="B304" s="82" t="s">
        <v>319</v>
      </c>
      <c r="C304" s="268">
        <v>2013</v>
      </c>
      <c r="D304" s="317">
        <v>6765</v>
      </c>
    </row>
    <row r="305" spans="1:4" s="49" customFormat="1" ht="12.75">
      <c r="A305" s="268">
        <v>18</v>
      </c>
      <c r="B305" s="82" t="s">
        <v>320</v>
      </c>
      <c r="C305" s="268">
        <v>2014</v>
      </c>
      <c r="D305" s="317">
        <v>1629.28</v>
      </c>
    </row>
    <row r="306" spans="1:4" s="49" customFormat="1" ht="12.75">
      <c r="A306" s="268">
        <v>19</v>
      </c>
      <c r="B306" s="82" t="s">
        <v>321</v>
      </c>
      <c r="C306" s="268">
        <v>2014</v>
      </c>
      <c r="D306" s="317">
        <v>3062.7</v>
      </c>
    </row>
    <row r="307" spans="1:4" s="49" customFormat="1" ht="12.75">
      <c r="A307" s="268">
        <v>20</v>
      </c>
      <c r="B307" s="82" t="s">
        <v>322</v>
      </c>
      <c r="C307" s="268">
        <v>2014</v>
      </c>
      <c r="D307" s="317">
        <v>2097.04</v>
      </c>
    </row>
    <row r="308" spans="1:4" s="49" customFormat="1" ht="12.75">
      <c r="A308" s="268">
        <v>21</v>
      </c>
      <c r="B308" s="82" t="s">
        <v>323</v>
      </c>
      <c r="C308" s="268">
        <v>2014</v>
      </c>
      <c r="D308" s="317">
        <v>6500</v>
      </c>
    </row>
    <row r="309" spans="1:4" s="49" customFormat="1" ht="12.75">
      <c r="A309" s="268">
        <v>22</v>
      </c>
      <c r="B309" s="82" t="s">
        <v>324</v>
      </c>
      <c r="C309" s="268">
        <v>2014</v>
      </c>
      <c r="D309" s="317">
        <v>1476</v>
      </c>
    </row>
    <row r="310" spans="1:4" s="49" customFormat="1" ht="12.75">
      <c r="A310" s="268">
        <v>23</v>
      </c>
      <c r="B310" s="82" t="s">
        <v>325</v>
      </c>
      <c r="C310" s="268">
        <v>2014</v>
      </c>
      <c r="D310" s="317">
        <v>1720.77</v>
      </c>
    </row>
    <row r="311" spans="1:4" s="49" customFormat="1" ht="12.75">
      <c r="A311" s="268">
        <v>24</v>
      </c>
      <c r="B311" s="82" t="s">
        <v>326</v>
      </c>
      <c r="C311" s="268">
        <v>2014</v>
      </c>
      <c r="D311" s="317">
        <v>625</v>
      </c>
    </row>
    <row r="312" spans="1:4" s="49" customFormat="1" ht="12.75">
      <c r="A312" s="268">
        <v>25</v>
      </c>
      <c r="B312" s="82" t="s">
        <v>326</v>
      </c>
      <c r="C312" s="268">
        <v>2014</v>
      </c>
      <c r="D312" s="317">
        <v>625</v>
      </c>
    </row>
    <row r="313" spans="1:4" s="49" customFormat="1" ht="12.75">
      <c r="A313" s="268">
        <v>26</v>
      </c>
      <c r="B313" s="82" t="s">
        <v>326</v>
      </c>
      <c r="C313" s="268">
        <v>2014</v>
      </c>
      <c r="D313" s="317">
        <v>625</v>
      </c>
    </row>
    <row r="314" spans="1:7" s="49" customFormat="1" ht="12.75">
      <c r="A314" s="268">
        <v>27</v>
      </c>
      <c r="B314" s="82" t="s">
        <v>326</v>
      </c>
      <c r="C314" s="268">
        <v>2014</v>
      </c>
      <c r="D314" s="317">
        <v>625</v>
      </c>
      <c r="G314" s="235"/>
    </row>
    <row r="315" spans="1:7" s="49" customFormat="1" ht="12.75">
      <c r="A315" s="268">
        <v>28</v>
      </c>
      <c r="B315" s="82" t="s">
        <v>326</v>
      </c>
      <c r="C315" s="268">
        <v>2014</v>
      </c>
      <c r="D315" s="317">
        <v>625</v>
      </c>
      <c r="G315" s="235"/>
    </row>
    <row r="316" spans="1:7" s="49" customFormat="1" ht="12.75">
      <c r="A316" s="268">
        <v>29</v>
      </c>
      <c r="B316" s="82" t="s">
        <v>326</v>
      </c>
      <c r="C316" s="268">
        <v>2014</v>
      </c>
      <c r="D316" s="317">
        <v>625</v>
      </c>
      <c r="G316" s="235"/>
    </row>
    <row r="317" spans="1:4" s="49" customFormat="1" ht="12.75">
      <c r="A317" s="268">
        <v>30</v>
      </c>
      <c r="B317" s="82" t="s">
        <v>326</v>
      </c>
      <c r="C317" s="268">
        <v>2014</v>
      </c>
      <c r="D317" s="317">
        <v>625</v>
      </c>
    </row>
    <row r="318" spans="1:4" s="49" customFormat="1" ht="25.5">
      <c r="A318" s="268">
        <v>31</v>
      </c>
      <c r="B318" s="336" t="s">
        <v>545</v>
      </c>
      <c r="C318" s="268">
        <v>2015</v>
      </c>
      <c r="D318" s="318">
        <v>789.07</v>
      </c>
    </row>
    <row r="319" spans="1:6" s="49" customFormat="1" ht="12.75">
      <c r="A319" s="268">
        <v>32</v>
      </c>
      <c r="B319" s="236" t="s">
        <v>546</v>
      </c>
      <c r="C319" s="268">
        <v>2015</v>
      </c>
      <c r="D319" s="318">
        <v>4689.67</v>
      </c>
      <c r="E319" s="237"/>
      <c r="F319" s="377"/>
    </row>
    <row r="320" spans="1:6" s="49" customFormat="1" ht="12.75">
      <c r="A320" s="268">
        <v>33</v>
      </c>
      <c r="B320" s="336" t="s">
        <v>547</v>
      </c>
      <c r="C320" s="268">
        <v>2015</v>
      </c>
      <c r="D320" s="318">
        <v>488.15</v>
      </c>
      <c r="E320" s="237"/>
      <c r="F320" s="378"/>
    </row>
    <row r="321" spans="1:6" s="49" customFormat="1" ht="12.75">
      <c r="A321" s="268">
        <v>34</v>
      </c>
      <c r="B321" s="336" t="s">
        <v>547</v>
      </c>
      <c r="C321" s="268">
        <v>2015</v>
      </c>
      <c r="D321" s="318">
        <v>488.15</v>
      </c>
      <c r="E321" s="237"/>
      <c r="F321" s="378"/>
    </row>
    <row r="322" spans="1:7" s="49" customFormat="1" ht="12.75">
      <c r="A322" s="268">
        <v>35</v>
      </c>
      <c r="B322" s="336" t="s">
        <v>547</v>
      </c>
      <c r="C322" s="268">
        <v>2015</v>
      </c>
      <c r="D322" s="318">
        <v>488.15</v>
      </c>
      <c r="E322" s="237"/>
      <c r="F322" s="378"/>
      <c r="G322" s="238"/>
    </row>
    <row r="323" spans="1:7" s="49" customFormat="1" ht="12.75">
      <c r="A323" s="268">
        <v>36</v>
      </c>
      <c r="B323" s="336" t="s">
        <v>548</v>
      </c>
      <c r="C323" s="268">
        <v>2015</v>
      </c>
      <c r="D323" s="318">
        <v>1988.32</v>
      </c>
      <c r="E323" s="237"/>
      <c r="F323" s="378"/>
      <c r="G323" s="238"/>
    </row>
    <row r="324" spans="1:7" s="49" customFormat="1" ht="12.75">
      <c r="A324" s="268">
        <v>37</v>
      </c>
      <c r="B324" s="336" t="s">
        <v>549</v>
      </c>
      <c r="C324" s="268">
        <v>2015</v>
      </c>
      <c r="D324" s="318">
        <v>577.23</v>
      </c>
      <c r="E324" s="237"/>
      <c r="F324" s="378"/>
      <c r="G324" s="238"/>
    </row>
    <row r="325" spans="1:7" s="49" customFormat="1" ht="12.75">
      <c r="A325" s="268">
        <v>38</v>
      </c>
      <c r="B325" s="337" t="s">
        <v>550</v>
      </c>
      <c r="C325" s="268">
        <v>2015</v>
      </c>
      <c r="D325" s="318">
        <v>3997.5</v>
      </c>
      <c r="E325" s="237"/>
      <c r="G325" s="238"/>
    </row>
    <row r="326" spans="1:4" s="49" customFormat="1" ht="12.75">
      <c r="A326" s="268">
        <v>39</v>
      </c>
      <c r="B326" s="337" t="s">
        <v>597</v>
      </c>
      <c r="C326" s="268">
        <v>2016</v>
      </c>
      <c r="D326" s="317">
        <v>6210</v>
      </c>
    </row>
    <row r="327" spans="1:4" s="49" customFormat="1" ht="12.75">
      <c r="A327" s="268">
        <v>40</v>
      </c>
      <c r="B327" s="337" t="s">
        <v>598</v>
      </c>
      <c r="C327" s="268">
        <v>2016</v>
      </c>
      <c r="D327" s="317">
        <v>1910</v>
      </c>
    </row>
    <row r="328" spans="1:4" s="49" customFormat="1" ht="12.75">
      <c r="A328" s="268">
        <v>41</v>
      </c>
      <c r="B328" s="337" t="s">
        <v>599</v>
      </c>
      <c r="C328" s="268">
        <v>2016</v>
      </c>
      <c r="D328" s="317">
        <v>3000</v>
      </c>
    </row>
    <row r="329" spans="1:4" s="49" customFormat="1" ht="12.75">
      <c r="A329" s="268">
        <v>42</v>
      </c>
      <c r="B329" s="337" t="s">
        <v>600</v>
      </c>
      <c r="C329" s="268">
        <v>2016</v>
      </c>
      <c r="D329" s="317">
        <v>439</v>
      </c>
    </row>
    <row r="330" spans="1:4" s="49" customFormat="1" ht="12.75">
      <c r="A330" s="268">
        <v>43</v>
      </c>
      <c r="B330" s="337" t="s">
        <v>601</v>
      </c>
      <c r="C330" s="268">
        <v>2016</v>
      </c>
      <c r="D330" s="317">
        <v>1623</v>
      </c>
    </row>
    <row r="331" spans="1:4" s="49" customFormat="1" ht="12.75">
      <c r="A331" s="268">
        <v>44</v>
      </c>
      <c r="B331" s="337" t="s">
        <v>601</v>
      </c>
      <c r="C331" s="268">
        <v>2016</v>
      </c>
      <c r="D331" s="317">
        <v>1623</v>
      </c>
    </row>
    <row r="332" spans="1:4" s="49" customFormat="1" ht="12.75">
      <c r="A332" s="268">
        <v>45</v>
      </c>
      <c r="B332" s="337" t="s">
        <v>602</v>
      </c>
      <c r="C332" s="268">
        <v>2016</v>
      </c>
      <c r="D332" s="317">
        <v>299</v>
      </c>
    </row>
    <row r="333" spans="1:4" s="49" customFormat="1" ht="12.75">
      <c r="A333" s="268">
        <v>46</v>
      </c>
      <c r="B333" s="337" t="s">
        <v>602</v>
      </c>
      <c r="C333" s="268">
        <v>2016</v>
      </c>
      <c r="D333" s="317">
        <v>299</v>
      </c>
    </row>
    <row r="334" spans="1:4" s="49" customFormat="1" ht="12.75">
      <c r="A334" s="268">
        <v>47</v>
      </c>
      <c r="B334" s="337" t="s">
        <v>603</v>
      </c>
      <c r="C334" s="268">
        <v>2016</v>
      </c>
      <c r="D334" s="317">
        <v>849</v>
      </c>
    </row>
    <row r="335" spans="1:4" ht="12.75">
      <c r="A335" s="268">
        <v>48</v>
      </c>
      <c r="B335" s="6" t="s">
        <v>919</v>
      </c>
      <c r="C335" s="10">
        <v>2017</v>
      </c>
      <c r="D335" s="317">
        <v>2799</v>
      </c>
    </row>
    <row r="336" spans="1:4" ht="12.75">
      <c r="A336" s="268">
        <v>49</v>
      </c>
      <c r="B336" s="6" t="s">
        <v>920</v>
      </c>
      <c r="C336" s="10">
        <v>2017</v>
      </c>
      <c r="D336" s="317">
        <v>799</v>
      </c>
    </row>
    <row r="337" spans="1:4" s="49" customFormat="1" ht="18.75" customHeight="1">
      <c r="A337" s="268"/>
      <c r="B337" s="72" t="s">
        <v>9</v>
      </c>
      <c r="C337" s="268"/>
      <c r="D337" s="319">
        <f>SUM(D288:D336)</f>
        <v>87651.1</v>
      </c>
    </row>
    <row r="338" spans="1:4" ht="21" customHeight="1">
      <c r="A338" s="383" t="s">
        <v>923</v>
      </c>
      <c r="B338" s="383"/>
      <c r="C338" s="383"/>
      <c r="D338" s="383"/>
    </row>
    <row r="339" spans="1:4" ht="30" customHeight="1">
      <c r="A339" s="4" t="s">
        <v>1</v>
      </c>
      <c r="B339" s="4" t="s">
        <v>14</v>
      </c>
      <c r="C339" s="4" t="s">
        <v>12</v>
      </c>
      <c r="D339" s="310" t="s">
        <v>13</v>
      </c>
    </row>
    <row r="340" spans="1:4" s="49" customFormat="1" ht="12.75">
      <c r="A340" s="268">
        <v>1</v>
      </c>
      <c r="B340" s="82" t="s">
        <v>327</v>
      </c>
      <c r="C340" s="268">
        <v>2013</v>
      </c>
      <c r="D340" s="317">
        <v>2000</v>
      </c>
    </row>
    <row r="341" spans="1:4" s="49" customFormat="1" ht="12.75">
      <c r="A341" s="268">
        <v>2</v>
      </c>
      <c r="B341" s="82" t="s">
        <v>328</v>
      </c>
      <c r="C341" s="268">
        <v>2014</v>
      </c>
      <c r="D341" s="317">
        <v>2956.18</v>
      </c>
    </row>
    <row r="342" spans="1:4" s="49" customFormat="1" ht="12.75">
      <c r="A342" s="268">
        <v>3</v>
      </c>
      <c r="B342" s="82" t="s">
        <v>329</v>
      </c>
      <c r="C342" s="268">
        <v>2014</v>
      </c>
      <c r="D342" s="317">
        <v>1548.98</v>
      </c>
    </row>
    <row r="343" spans="1:4" s="49" customFormat="1" ht="12.75">
      <c r="A343" s="268">
        <v>4</v>
      </c>
      <c r="B343" s="338" t="s">
        <v>551</v>
      </c>
      <c r="C343" s="268">
        <v>2015</v>
      </c>
      <c r="D343" s="318">
        <v>750</v>
      </c>
    </row>
    <row r="344" spans="1:4" s="49" customFormat="1" ht="12.75">
      <c r="A344" s="268">
        <v>5</v>
      </c>
      <c r="B344" s="338" t="s">
        <v>551</v>
      </c>
      <c r="C344" s="268">
        <v>2015</v>
      </c>
      <c r="D344" s="318">
        <v>750</v>
      </c>
    </row>
    <row r="345" spans="1:4" s="49" customFormat="1" ht="12.75">
      <c r="A345" s="268">
        <v>6</v>
      </c>
      <c r="B345" s="338" t="s">
        <v>552</v>
      </c>
      <c r="C345" s="268">
        <v>2015</v>
      </c>
      <c r="D345" s="318">
        <v>2692.67</v>
      </c>
    </row>
    <row r="346" spans="1:4" s="49" customFormat="1" ht="12.75">
      <c r="A346" s="268">
        <v>7</v>
      </c>
      <c r="B346" s="338" t="s">
        <v>553</v>
      </c>
      <c r="C346" s="268">
        <v>2015</v>
      </c>
      <c r="D346" s="318">
        <v>2217.99</v>
      </c>
    </row>
    <row r="347" spans="1:4" ht="12.75">
      <c r="A347" s="268">
        <v>8</v>
      </c>
      <c r="B347" s="6" t="s">
        <v>921</v>
      </c>
      <c r="C347" s="10">
        <v>2017</v>
      </c>
      <c r="D347" s="320">
        <v>2999</v>
      </c>
    </row>
    <row r="348" spans="1:4" s="49" customFormat="1" ht="18.75" customHeight="1">
      <c r="A348" s="268"/>
      <c r="B348" s="72" t="s">
        <v>9</v>
      </c>
      <c r="C348" s="268"/>
      <c r="D348" s="319">
        <f>SUM(D340:D347)</f>
        <v>15914.82</v>
      </c>
    </row>
    <row r="349" spans="1:4" ht="12.75">
      <c r="A349" s="382" t="s">
        <v>876</v>
      </c>
      <c r="B349" s="382"/>
      <c r="C349" s="382"/>
      <c r="D349" s="382"/>
    </row>
    <row r="350" spans="1:4" s="49" customFormat="1" ht="14.25" customHeight="1">
      <c r="A350" s="379" t="s">
        <v>922</v>
      </c>
      <c r="B350" s="380"/>
      <c r="C350" s="380"/>
      <c r="D350" s="381"/>
    </row>
    <row r="351" spans="1:4" s="49" customFormat="1" ht="12.75">
      <c r="A351" s="268">
        <v>1</v>
      </c>
      <c r="B351" s="168" t="s">
        <v>454</v>
      </c>
      <c r="C351" s="96">
        <v>2013</v>
      </c>
      <c r="D351" s="214">
        <v>2138.78</v>
      </c>
    </row>
    <row r="352" spans="1:4" s="49" customFormat="1" ht="12.75">
      <c r="A352" s="269">
        <v>2</v>
      </c>
      <c r="B352" s="168" t="s">
        <v>455</v>
      </c>
      <c r="C352" s="96">
        <v>2013</v>
      </c>
      <c r="D352" s="214">
        <v>1768</v>
      </c>
    </row>
    <row r="353" spans="1:4" s="49" customFormat="1" ht="12.75">
      <c r="A353" s="268">
        <v>3</v>
      </c>
      <c r="B353" s="168" t="s">
        <v>456</v>
      </c>
      <c r="C353" s="96">
        <v>2013</v>
      </c>
      <c r="D353" s="214">
        <v>2970</v>
      </c>
    </row>
    <row r="354" spans="1:4" s="49" customFormat="1" ht="12.75">
      <c r="A354" s="269">
        <v>4</v>
      </c>
      <c r="B354" s="168" t="s">
        <v>457</v>
      </c>
      <c r="C354" s="96">
        <v>2013</v>
      </c>
      <c r="D354" s="214">
        <v>1799</v>
      </c>
    </row>
    <row r="355" spans="1:4" s="49" customFormat="1" ht="12.75">
      <c r="A355" s="268">
        <v>5</v>
      </c>
      <c r="B355" s="168" t="s">
        <v>458</v>
      </c>
      <c r="C355" s="96">
        <v>2013</v>
      </c>
      <c r="D355" s="214">
        <v>5057.25</v>
      </c>
    </row>
    <row r="356" spans="1:4" s="49" customFormat="1" ht="12.75">
      <c r="A356" s="269">
        <v>6</v>
      </c>
      <c r="B356" s="168" t="s">
        <v>459</v>
      </c>
      <c r="C356" s="96">
        <v>2014</v>
      </c>
      <c r="D356" s="214">
        <v>18698.4</v>
      </c>
    </row>
    <row r="357" spans="1:4" s="49" customFormat="1" ht="25.5">
      <c r="A357" s="268">
        <v>7</v>
      </c>
      <c r="B357" s="82" t="s">
        <v>467</v>
      </c>
      <c r="C357" s="268">
        <v>2014</v>
      </c>
      <c r="D357" s="214">
        <v>2800</v>
      </c>
    </row>
    <row r="358" spans="1:4" s="49" customFormat="1" ht="25.5">
      <c r="A358" s="269">
        <v>8</v>
      </c>
      <c r="B358" s="82" t="s">
        <v>453</v>
      </c>
      <c r="C358" s="268">
        <v>2014</v>
      </c>
      <c r="D358" s="214">
        <v>1635.64</v>
      </c>
    </row>
    <row r="359" spans="1:4" s="49" customFormat="1" ht="25.5">
      <c r="A359" s="268">
        <v>9</v>
      </c>
      <c r="B359" s="82" t="s">
        <v>468</v>
      </c>
      <c r="C359" s="268">
        <v>2014</v>
      </c>
      <c r="D359" s="214">
        <v>475.96</v>
      </c>
    </row>
    <row r="360" spans="1:4" s="49" customFormat="1" ht="25.5">
      <c r="A360" s="269">
        <v>10</v>
      </c>
      <c r="B360" s="82" t="s">
        <v>468</v>
      </c>
      <c r="C360" s="268">
        <v>2014</v>
      </c>
      <c r="D360" s="318">
        <v>420</v>
      </c>
    </row>
    <row r="361" spans="1:4" s="49" customFormat="1" ht="25.5">
      <c r="A361" s="268">
        <v>11</v>
      </c>
      <c r="B361" s="82" t="s">
        <v>469</v>
      </c>
      <c r="C361" s="268">
        <v>2014</v>
      </c>
      <c r="D361" s="214">
        <v>3400</v>
      </c>
    </row>
    <row r="362" spans="1:4" s="49" customFormat="1" ht="12.75">
      <c r="A362" s="269">
        <v>12</v>
      </c>
      <c r="B362" s="82" t="s">
        <v>470</v>
      </c>
      <c r="C362" s="268">
        <v>2014</v>
      </c>
      <c r="D362" s="214">
        <v>30690</v>
      </c>
    </row>
    <row r="363" spans="1:4" s="49" customFormat="1" ht="12.75">
      <c r="A363" s="268">
        <v>13</v>
      </c>
      <c r="B363" s="82" t="s">
        <v>177</v>
      </c>
      <c r="C363" s="268">
        <v>2014</v>
      </c>
      <c r="D363" s="214">
        <v>1800</v>
      </c>
    </row>
    <row r="364" spans="1:4" s="49" customFormat="1" ht="12.75">
      <c r="A364" s="269">
        <v>14</v>
      </c>
      <c r="B364" s="82" t="s">
        <v>471</v>
      </c>
      <c r="C364" s="268">
        <v>2014</v>
      </c>
      <c r="D364" s="214">
        <v>13600</v>
      </c>
    </row>
    <row r="365" spans="1:4" s="49" customFormat="1" ht="12.75">
      <c r="A365" s="268">
        <v>15</v>
      </c>
      <c r="B365" s="82" t="s">
        <v>472</v>
      </c>
      <c r="C365" s="268">
        <v>2014</v>
      </c>
      <c r="D365" s="214">
        <v>4993</v>
      </c>
    </row>
    <row r="366" spans="1:4" s="49" customFormat="1" ht="12.75">
      <c r="A366" s="269">
        <v>16</v>
      </c>
      <c r="B366" s="82" t="s">
        <v>473</v>
      </c>
      <c r="C366" s="268">
        <v>2014</v>
      </c>
      <c r="D366" s="214">
        <v>1150.11</v>
      </c>
    </row>
    <row r="367" spans="1:4" s="49" customFormat="1" ht="12.75">
      <c r="A367" s="268">
        <v>17</v>
      </c>
      <c r="B367" s="82" t="s">
        <v>474</v>
      </c>
      <c r="C367" s="268">
        <v>2014</v>
      </c>
      <c r="D367" s="214">
        <v>3498.99</v>
      </c>
    </row>
    <row r="368" spans="1:4" s="49" customFormat="1" ht="12.75">
      <c r="A368" s="269">
        <v>18</v>
      </c>
      <c r="B368" s="168" t="s">
        <v>475</v>
      </c>
      <c r="C368" s="96">
        <v>2014</v>
      </c>
      <c r="D368" s="214">
        <v>1912</v>
      </c>
    </row>
    <row r="369" spans="1:4" s="49" customFormat="1" ht="12.75">
      <c r="A369" s="268">
        <v>19</v>
      </c>
      <c r="B369" s="82" t="s">
        <v>476</v>
      </c>
      <c r="C369" s="268">
        <v>2014</v>
      </c>
      <c r="D369" s="214">
        <v>295</v>
      </c>
    </row>
    <row r="370" spans="1:4" s="49" customFormat="1" ht="25.5">
      <c r="A370" s="269">
        <v>20</v>
      </c>
      <c r="B370" s="82" t="s">
        <v>469</v>
      </c>
      <c r="C370" s="268">
        <v>2014</v>
      </c>
      <c r="D370" s="214">
        <v>3782.6</v>
      </c>
    </row>
    <row r="371" spans="1:4" s="49" customFormat="1" ht="25.5">
      <c r="A371" s="268">
        <v>21</v>
      </c>
      <c r="B371" s="82" t="s">
        <v>477</v>
      </c>
      <c r="C371" s="268">
        <v>2014</v>
      </c>
      <c r="D371" s="214">
        <v>4049.96</v>
      </c>
    </row>
    <row r="372" spans="1:4" s="49" customFormat="1" ht="12.75">
      <c r="A372" s="269">
        <v>22</v>
      </c>
      <c r="B372" s="82" t="s">
        <v>478</v>
      </c>
      <c r="C372" s="268">
        <v>2014</v>
      </c>
      <c r="D372" s="214">
        <v>1362.12</v>
      </c>
    </row>
    <row r="373" spans="1:4" s="49" customFormat="1" ht="12.75">
      <c r="A373" s="268">
        <v>23</v>
      </c>
      <c r="B373" s="82" t="s">
        <v>479</v>
      </c>
      <c r="C373" s="268">
        <v>2014</v>
      </c>
      <c r="D373" s="214">
        <v>1997.77</v>
      </c>
    </row>
    <row r="374" spans="1:4" s="49" customFormat="1" ht="12.75">
      <c r="A374" s="269">
        <v>24</v>
      </c>
      <c r="B374" s="82" t="s">
        <v>478</v>
      </c>
      <c r="C374" s="268">
        <v>2014</v>
      </c>
      <c r="D374" s="214">
        <v>1362.11</v>
      </c>
    </row>
    <row r="375" spans="1:4" s="49" customFormat="1" ht="12.75">
      <c r="A375" s="268">
        <v>25</v>
      </c>
      <c r="B375" s="82" t="s">
        <v>527</v>
      </c>
      <c r="C375" s="268">
        <v>2015</v>
      </c>
      <c r="D375" s="214">
        <v>891.47</v>
      </c>
    </row>
    <row r="376" spans="1:4" s="49" customFormat="1" ht="12.75">
      <c r="A376" s="269">
        <v>26</v>
      </c>
      <c r="B376" s="82" t="s">
        <v>528</v>
      </c>
      <c r="C376" s="268">
        <v>2015</v>
      </c>
      <c r="D376" s="214">
        <v>108.53</v>
      </c>
    </row>
    <row r="377" spans="1:4" s="49" customFormat="1" ht="12.75">
      <c r="A377" s="268">
        <v>27</v>
      </c>
      <c r="B377" s="82" t="s">
        <v>529</v>
      </c>
      <c r="C377" s="268">
        <v>2015</v>
      </c>
      <c r="D377" s="214">
        <v>730</v>
      </c>
    </row>
    <row r="378" spans="1:4" s="49" customFormat="1" ht="12.75">
      <c r="A378" s="269">
        <v>28</v>
      </c>
      <c r="B378" s="82" t="s">
        <v>580</v>
      </c>
      <c r="C378" s="268">
        <v>2016</v>
      </c>
      <c r="D378" s="214">
        <v>200</v>
      </c>
    </row>
    <row r="379" spans="1:4" s="49" customFormat="1" ht="12.75">
      <c r="A379" s="268">
        <v>29</v>
      </c>
      <c r="B379" s="82" t="s">
        <v>581</v>
      </c>
      <c r="C379" s="268">
        <v>2016</v>
      </c>
      <c r="D379" s="214">
        <v>12300</v>
      </c>
    </row>
    <row r="380" spans="1:4" s="49" customFormat="1" ht="12.75">
      <c r="A380" s="269">
        <v>30</v>
      </c>
      <c r="B380" s="82" t="s">
        <v>582</v>
      </c>
      <c r="C380" s="268">
        <v>2016</v>
      </c>
      <c r="D380" s="214">
        <v>200</v>
      </c>
    </row>
    <row r="381" spans="1:4" s="49" customFormat="1" ht="25.5">
      <c r="A381" s="268">
        <v>31</v>
      </c>
      <c r="B381" s="82" t="s">
        <v>583</v>
      </c>
      <c r="C381" s="268">
        <v>2016</v>
      </c>
      <c r="D381" s="214">
        <v>1887.34</v>
      </c>
    </row>
    <row r="382" spans="1:4" s="49" customFormat="1" ht="12.75">
      <c r="A382" s="269">
        <v>32</v>
      </c>
      <c r="B382" s="82" t="s">
        <v>584</v>
      </c>
      <c r="C382" s="268">
        <v>2016</v>
      </c>
      <c r="D382" s="214">
        <v>340</v>
      </c>
    </row>
    <row r="383" spans="1:4" s="49" customFormat="1" ht="25.5">
      <c r="A383" s="268">
        <v>33</v>
      </c>
      <c r="B383" s="82" t="s">
        <v>585</v>
      </c>
      <c r="C383" s="268">
        <v>2017</v>
      </c>
      <c r="D383" s="214">
        <v>7429.2</v>
      </c>
    </row>
    <row r="384" spans="1:4" s="49" customFormat="1" ht="12.75">
      <c r="A384" s="269">
        <v>34</v>
      </c>
      <c r="B384" s="82" t="s">
        <v>586</v>
      </c>
      <c r="C384" s="268">
        <v>2017</v>
      </c>
      <c r="D384" s="214">
        <v>2890.5</v>
      </c>
    </row>
    <row r="385" spans="1:4" s="49" customFormat="1" ht="25.5">
      <c r="A385" s="268">
        <v>35</v>
      </c>
      <c r="B385" s="82" t="s">
        <v>587</v>
      </c>
      <c r="C385" s="268">
        <v>2017</v>
      </c>
      <c r="D385" s="214">
        <v>6519</v>
      </c>
    </row>
    <row r="386" spans="1:4" ht="12.75">
      <c r="A386" s="269">
        <v>36</v>
      </c>
      <c r="B386" s="6" t="s">
        <v>860</v>
      </c>
      <c r="C386" s="10">
        <v>2017</v>
      </c>
      <c r="D386" s="309">
        <v>1930</v>
      </c>
    </row>
    <row r="387" spans="1:4" ht="12.75">
      <c r="A387" s="268">
        <v>37</v>
      </c>
      <c r="B387" s="6" t="s">
        <v>861</v>
      </c>
      <c r="C387" s="10">
        <v>2017</v>
      </c>
      <c r="D387" s="309">
        <v>2500</v>
      </c>
    </row>
    <row r="388" spans="1:4" ht="12.75">
      <c r="A388" s="269">
        <v>38</v>
      </c>
      <c r="B388" s="6" t="s">
        <v>862</v>
      </c>
      <c r="C388" s="10">
        <v>2017</v>
      </c>
      <c r="D388" s="309">
        <v>2400</v>
      </c>
    </row>
    <row r="389" spans="1:4" ht="12.75">
      <c r="A389" s="268">
        <v>39</v>
      </c>
      <c r="B389" s="6" t="s">
        <v>863</v>
      </c>
      <c r="C389" s="10">
        <v>2017</v>
      </c>
      <c r="D389" s="309">
        <v>1584</v>
      </c>
    </row>
    <row r="390" spans="1:4" ht="25.5">
      <c r="A390" s="269">
        <v>40</v>
      </c>
      <c r="B390" s="6" t="s">
        <v>864</v>
      </c>
      <c r="C390" s="10">
        <v>2017</v>
      </c>
      <c r="D390" s="309">
        <v>74148</v>
      </c>
    </row>
    <row r="391" spans="1:4" ht="24.75">
      <c r="A391" s="268">
        <v>41</v>
      </c>
      <c r="B391" s="6" t="s">
        <v>865</v>
      </c>
      <c r="C391" s="10">
        <v>2017</v>
      </c>
      <c r="D391" s="309">
        <v>2601.45</v>
      </c>
    </row>
    <row r="392" spans="1:4" ht="25.5">
      <c r="A392" s="269">
        <v>42</v>
      </c>
      <c r="B392" s="6" t="s">
        <v>866</v>
      </c>
      <c r="C392" s="10">
        <v>2017</v>
      </c>
      <c r="D392" s="309">
        <v>11106.9</v>
      </c>
    </row>
    <row r="393" spans="1:4" ht="12.75">
      <c r="A393" s="268">
        <v>43</v>
      </c>
      <c r="B393" s="6" t="s">
        <v>867</v>
      </c>
      <c r="C393" s="10">
        <v>2017</v>
      </c>
      <c r="D393" s="309">
        <v>2330.85</v>
      </c>
    </row>
    <row r="394" spans="1:4" ht="25.5">
      <c r="A394" s="269">
        <v>44</v>
      </c>
      <c r="B394" s="6" t="s">
        <v>868</v>
      </c>
      <c r="C394" s="10">
        <v>2017</v>
      </c>
      <c r="D394" s="309">
        <v>7840.02</v>
      </c>
    </row>
    <row r="395" spans="1:4" ht="25.5">
      <c r="A395" s="268">
        <v>45</v>
      </c>
      <c r="B395" s="6" t="s">
        <v>866</v>
      </c>
      <c r="C395" s="10">
        <v>2017</v>
      </c>
      <c r="D395" s="309">
        <v>11623.5</v>
      </c>
    </row>
    <row r="396" spans="1:4" ht="12.75">
      <c r="A396" s="269">
        <v>46</v>
      </c>
      <c r="B396" s="6" t="s">
        <v>869</v>
      </c>
      <c r="C396" s="10">
        <v>2017</v>
      </c>
      <c r="D396" s="309">
        <v>553.5</v>
      </c>
    </row>
    <row r="397" spans="1:4" ht="25.5">
      <c r="A397" s="268">
        <v>47</v>
      </c>
      <c r="B397" s="6" t="s">
        <v>870</v>
      </c>
      <c r="C397" s="10">
        <v>2017</v>
      </c>
      <c r="D397" s="309">
        <v>7266.84</v>
      </c>
    </row>
    <row r="398" spans="1:4" ht="12.75">
      <c r="A398" s="269">
        <v>48</v>
      </c>
      <c r="B398" s="6" t="s">
        <v>871</v>
      </c>
      <c r="C398" s="10">
        <v>2017</v>
      </c>
      <c r="D398" s="309">
        <v>7372.62</v>
      </c>
    </row>
    <row r="399" spans="1:4" ht="12.75">
      <c r="A399" s="268">
        <v>49</v>
      </c>
      <c r="B399" s="6" t="s">
        <v>872</v>
      </c>
      <c r="C399" s="10">
        <v>2017</v>
      </c>
      <c r="D399" s="309">
        <v>1968</v>
      </c>
    </row>
    <row r="400" spans="1:4" s="49" customFormat="1" ht="18.75" customHeight="1">
      <c r="A400" s="268"/>
      <c r="B400" s="321" t="s">
        <v>9</v>
      </c>
      <c r="C400" s="96"/>
      <c r="D400" s="97">
        <f>SUM(D351:D399)</f>
        <v>280378.41000000003</v>
      </c>
    </row>
    <row r="401" spans="1:4" s="49" customFormat="1" ht="14.25" customHeight="1">
      <c r="A401" s="383" t="s">
        <v>923</v>
      </c>
      <c r="B401" s="383"/>
      <c r="C401" s="383"/>
      <c r="D401" s="383"/>
    </row>
    <row r="402" spans="1:4" s="49" customFormat="1" ht="12.75">
      <c r="A402" s="268">
        <v>1</v>
      </c>
      <c r="B402" s="168" t="s">
        <v>460</v>
      </c>
      <c r="C402" s="96">
        <v>2013</v>
      </c>
      <c r="D402" s="214">
        <v>295</v>
      </c>
    </row>
    <row r="403" spans="1:4" s="49" customFormat="1" ht="12.75">
      <c r="A403" s="268">
        <v>2</v>
      </c>
      <c r="B403" s="82" t="s">
        <v>480</v>
      </c>
      <c r="C403" s="268">
        <v>2014</v>
      </c>
      <c r="D403" s="214">
        <v>5520</v>
      </c>
    </row>
    <row r="404" spans="1:4" s="49" customFormat="1" ht="12.75">
      <c r="A404" s="268">
        <v>3</v>
      </c>
      <c r="B404" s="82" t="s">
        <v>481</v>
      </c>
      <c r="C404" s="268">
        <v>2014</v>
      </c>
      <c r="D404" s="318">
        <v>5860</v>
      </c>
    </row>
    <row r="405" spans="1:4" s="49" customFormat="1" ht="25.5">
      <c r="A405" s="268">
        <v>4</v>
      </c>
      <c r="B405" s="82" t="s">
        <v>482</v>
      </c>
      <c r="C405" s="268">
        <v>2014</v>
      </c>
      <c r="D405" s="214">
        <v>4323.1</v>
      </c>
    </row>
    <row r="406" spans="1:4" s="49" customFormat="1" ht="12.75">
      <c r="A406" s="268">
        <v>5</v>
      </c>
      <c r="B406" s="82" t="s">
        <v>530</v>
      </c>
      <c r="C406" s="268">
        <v>2015</v>
      </c>
      <c r="D406" s="214">
        <v>221</v>
      </c>
    </row>
    <row r="407" spans="1:4" s="49" customFormat="1" ht="12.75">
      <c r="A407" s="268">
        <v>6</v>
      </c>
      <c r="B407" s="82" t="s">
        <v>531</v>
      </c>
      <c r="C407" s="268">
        <v>2015</v>
      </c>
      <c r="D407" s="214">
        <v>225.97</v>
      </c>
    </row>
    <row r="408" spans="1:4" s="49" customFormat="1" ht="12.75">
      <c r="A408" s="268">
        <v>7</v>
      </c>
      <c r="B408" s="168" t="s">
        <v>532</v>
      </c>
      <c r="C408" s="96">
        <v>2015</v>
      </c>
      <c r="D408" s="214">
        <v>135</v>
      </c>
    </row>
    <row r="409" spans="1:4" s="49" customFormat="1" ht="12.75">
      <c r="A409" s="268">
        <v>8</v>
      </c>
      <c r="B409" s="82" t="s">
        <v>588</v>
      </c>
      <c r="C409" s="268">
        <v>2016</v>
      </c>
      <c r="D409" s="214">
        <v>1500</v>
      </c>
    </row>
    <row r="410" spans="1:4" s="49" customFormat="1" ht="12.75">
      <c r="A410" s="268">
        <v>9</v>
      </c>
      <c r="B410" s="82" t="s">
        <v>588</v>
      </c>
      <c r="C410" s="268">
        <v>2016</v>
      </c>
      <c r="D410" s="214">
        <v>1499.99</v>
      </c>
    </row>
    <row r="411" spans="1:4" ht="25.5">
      <c r="A411" s="268">
        <v>10</v>
      </c>
      <c r="B411" s="6" t="s">
        <v>873</v>
      </c>
      <c r="C411" s="10">
        <v>2017</v>
      </c>
      <c r="D411" s="309">
        <v>1107</v>
      </c>
    </row>
    <row r="412" spans="1:4" ht="25.5">
      <c r="A412" s="268">
        <v>11</v>
      </c>
      <c r="B412" s="6" t="s">
        <v>874</v>
      </c>
      <c r="C412" s="10">
        <v>2017</v>
      </c>
      <c r="D412" s="309">
        <v>1549.8</v>
      </c>
    </row>
    <row r="413" spans="1:4" ht="25.5">
      <c r="A413" s="268">
        <v>12</v>
      </c>
      <c r="B413" s="6" t="s">
        <v>875</v>
      </c>
      <c r="C413" s="10">
        <v>2017</v>
      </c>
      <c r="D413" s="309">
        <v>4981.5</v>
      </c>
    </row>
    <row r="414" spans="1:4" s="86" customFormat="1" ht="18.75" customHeight="1">
      <c r="A414" s="98"/>
      <c r="B414" s="321" t="s">
        <v>9</v>
      </c>
      <c r="C414" s="96"/>
      <c r="D414" s="97">
        <f>SUM(D402:D413)</f>
        <v>27218.36</v>
      </c>
    </row>
    <row r="415" spans="1:4" ht="12.75">
      <c r="A415" s="382" t="s">
        <v>331</v>
      </c>
      <c r="B415" s="382"/>
      <c r="C415" s="382"/>
      <c r="D415" s="382"/>
    </row>
    <row r="416" spans="1:4" ht="14.25" customHeight="1">
      <c r="A416" s="379" t="s">
        <v>922</v>
      </c>
      <c r="B416" s="380"/>
      <c r="C416" s="380"/>
      <c r="D416" s="381"/>
    </row>
    <row r="417" spans="1:4" ht="39" thickBot="1">
      <c r="A417" s="8" t="s">
        <v>1</v>
      </c>
      <c r="B417" s="9" t="s">
        <v>11</v>
      </c>
      <c r="C417" s="9" t="s">
        <v>12</v>
      </c>
      <c r="D417" s="308" t="s">
        <v>13</v>
      </c>
    </row>
    <row r="418" spans="1:4" s="49" customFormat="1" ht="12.75">
      <c r="A418" s="268">
        <v>1</v>
      </c>
      <c r="B418" s="82" t="s">
        <v>332</v>
      </c>
      <c r="C418" s="268">
        <v>2015</v>
      </c>
      <c r="D418" s="214">
        <v>2996.5</v>
      </c>
    </row>
    <row r="419" spans="1:4" s="49" customFormat="1" ht="12.75">
      <c r="A419" s="268">
        <v>2</v>
      </c>
      <c r="B419" s="82" t="s">
        <v>332</v>
      </c>
      <c r="C419" s="268">
        <v>2015</v>
      </c>
      <c r="D419" s="214">
        <v>3080</v>
      </c>
    </row>
    <row r="420" spans="1:4" s="49" customFormat="1" ht="12.75">
      <c r="A420" s="268">
        <v>3</v>
      </c>
      <c r="B420" s="82" t="s">
        <v>525</v>
      </c>
      <c r="C420" s="268">
        <v>2015</v>
      </c>
      <c r="D420" s="214">
        <v>7000</v>
      </c>
    </row>
    <row r="421" spans="1:4" s="49" customFormat="1" ht="12.75">
      <c r="A421" s="268">
        <v>4</v>
      </c>
      <c r="B421" s="82" t="s">
        <v>267</v>
      </c>
      <c r="C421" s="268">
        <v>2015</v>
      </c>
      <c r="D421" s="214">
        <v>4059</v>
      </c>
    </row>
    <row r="422" spans="1:4" s="49" customFormat="1" ht="12.75">
      <c r="A422" s="268">
        <v>5</v>
      </c>
      <c r="B422" s="82" t="s">
        <v>574</v>
      </c>
      <c r="C422" s="268">
        <v>2016</v>
      </c>
      <c r="D422" s="214">
        <v>1969.23</v>
      </c>
    </row>
    <row r="423" spans="1:4" ht="12.75">
      <c r="A423" s="268">
        <v>6</v>
      </c>
      <c r="B423" s="6" t="s">
        <v>332</v>
      </c>
      <c r="C423" s="10">
        <v>2017</v>
      </c>
      <c r="D423" s="309">
        <v>2716</v>
      </c>
    </row>
    <row r="424" spans="1:4" s="49" customFormat="1" ht="18.75" customHeight="1">
      <c r="A424" s="268"/>
      <c r="B424" s="72" t="s">
        <v>9</v>
      </c>
      <c r="C424" s="268"/>
      <c r="D424" s="97">
        <f>SUM(D418:D423)</f>
        <v>21820.73</v>
      </c>
    </row>
    <row r="425" spans="1:4" ht="14.25" customHeight="1">
      <c r="A425" s="383" t="s">
        <v>923</v>
      </c>
      <c r="B425" s="383"/>
      <c r="C425" s="383"/>
      <c r="D425" s="383"/>
    </row>
    <row r="426" spans="1:4" ht="38.25">
      <c r="A426" s="4" t="s">
        <v>1</v>
      </c>
      <c r="B426" s="4" t="s">
        <v>14</v>
      </c>
      <c r="C426" s="4" t="s">
        <v>12</v>
      </c>
      <c r="D426" s="310" t="s">
        <v>13</v>
      </c>
    </row>
    <row r="427" spans="1:4" s="49" customFormat="1" ht="26.25" customHeight="1">
      <c r="A427" s="268">
        <v>1</v>
      </c>
      <c r="B427" s="82" t="s">
        <v>333</v>
      </c>
      <c r="C427" s="268">
        <v>2014</v>
      </c>
      <c r="D427" s="214">
        <v>349</v>
      </c>
    </row>
    <row r="428" spans="1:4" s="49" customFormat="1" ht="30" customHeight="1">
      <c r="A428" s="268">
        <v>2</v>
      </c>
      <c r="B428" s="82" t="s">
        <v>334</v>
      </c>
      <c r="C428" s="268">
        <v>2014</v>
      </c>
      <c r="D428" s="214">
        <v>149</v>
      </c>
    </row>
    <row r="429" spans="1:4" ht="18.75" customHeight="1">
      <c r="A429" s="10"/>
      <c r="B429" s="11" t="s">
        <v>9</v>
      </c>
      <c r="C429" s="10"/>
      <c r="D429" s="310">
        <f>SUM(D427:D428)</f>
        <v>498</v>
      </c>
    </row>
    <row r="430" spans="1:4" ht="12.75">
      <c r="A430" s="382" t="s">
        <v>392</v>
      </c>
      <c r="B430" s="382"/>
      <c r="C430" s="382"/>
      <c r="D430" s="382"/>
    </row>
    <row r="431" spans="1:4" ht="24.75" customHeight="1">
      <c r="A431" s="379" t="s">
        <v>922</v>
      </c>
      <c r="B431" s="380"/>
      <c r="C431" s="380"/>
      <c r="D431" s="381"/>
    </row>
    <row r="432" spans="1:4" ht="39" thickBot="1">
      <c r="A432" s="8" t="s">
        <v>1</v>
      </c>
      <c r="B432" s="9" t="s">
        <v>11</v>
      </c>
      <c r="C432" s="9" t="s">
        <v>12</v>
      </c>
      <c r="D432" s="308" t="s">
        <v>13</v>
      </c>
    </row>
    <row r="433" spans="1:4" s="49" customFormat="1" ht="12.75">
      <c r="A433" s="269">
        <v>1</v>
      </c>
      <c r="B433" s="105" t="s">
        <v>267</v>
      </c>
      <c r="C433" s="269">
        <v>2013</v>
      </c>
      <c r="D433" s="307">
        <v>1341.46</v>
      </c>
    </row>
    <row r="434" spans="1:4" s="49" customFormat="1" ht="12.75">
      <c r="A434" s="268">
        <v>2</v>
      </c>
      <c r="B434" s="82" t="s">
        <v>393</v>
      </c>
      <c r="C434" s="268">
        <v>2014</v>
      </c>
      <c r="D434" s="214">
        <v>2000</v>
      </c>
    </row>
    <row r="435" spans="1:4" s="49" customFormat="1" ht="12.75">
      <c r="A435" s="268">
        <v>3</v>
      </c>
      <c r="B435" s="82" t="s">
        <v>544</v>
      </c>
      <c r="C435" s="268">
        <v>2015</v>
      </c>
      <c r="D435" s="214">
        <v>1626.02</v>
      </c>
    </row>
    <row r="436" spans="1:4" ht="18.75" customHeight="1">
      <c r="A436" s="10"/>
      <c r="B436" s="11" t="s">
        <v>9</v>
      </c>
      <c r="C436" s="10"/>
      <c r="D436" s="310">
        <f>SUM(D433:D435)</f>
        <v>4967.48</v>
      </c>
    </row>
    <row r="437" spans="1:6" ht="23.25" customHeight="1">
      <c r="A437" s="383" t="s">
        <v>924</v>
      </c>
      <c r="B437" s="383"/>
      <c r="C437" s="383"/>
      <c r="D437" s="383"/>
      <c r="E437" s="27"/>
      <c r="F437" s="13"/>
    </row>
    <row r="438" spans="1:6" ht="38.25">
      <c r="A438" s="4" t="s">
        <v>1</v>
      </c>
      <c r="B438" s="4" t="s">
        <v>925</v>
      </c>
      <c r="C438" s="4" t="s">
        <v>12</v>
      </c>
      <c r="D438" s="310" t="s">
        <v>13</v>
      </c>
      <c r="E438" s="3"/>
      <c r="F438" s="3"/>
    </row>
    <row r="439" spans="1:4" s="49" customFormat="1" ht="25.5">
      <c r="A439" s="268">
        <v>1</v>
      </c>
      <c r="B439" s="82" t="s">
        <v>394</v>
      </c>
      <c r="C439" s="268">
        <v>2014</v>
      </c>
      <c r="D439" s="214">
        <v>2797.26</v>
      </c>
    </row>
    <row r="440" spans="1:4" s="69" customFormat="1" ht="12.75">
      <c r="A440" s="10">
        <v>2</v>
      </c>
      <c r="B440" s="6" t="s">
        <v>914</v>
      </c>
      <c r="C440" s="10">
        <v>2017</v>
      </c>
      <c r="D440" s="309">
        <v>1100</v>
      </c>
    </row>
    <row r="441" spans="1:4" s="69" customFormat="1" ht="25.5">
      <c r="A441" s="10">
        <v>3</v>
      </c>
      <c r="B441" s="6" t="s">
        <v>394</v>
      </c>
      <c r="C441" s="10">
        <v>2017</v>
      </c>
      <c r="D441" s="309">
        <v>1952.5</v>
      </c>
    </row>
    <row r="442" spans="1:4" ht="18.75" customHeight="1">
      <c r="A442" s="10"/>
      <c r="B442" s="11" t="s">
        <v>9</v>
      </c>
      <c r="C442" s="10"/>
      <c r="D442" s="310">
        <f>SUM(D439:D441)</f>
        <v>5849.76</v>
      </c>
    </row>
    <row r="443" spans="1:4" ht="12.75">
      <c r="A443" s="382" t="s">
        <v>421</v>
      </c>
      <c r="B443" s="382"/>
      <c r="C443" s="382"/>
      <c r="D443" s="382"/>
    </row>
    <row r="444" spans="1:4" ht="24.75" customHeight="1">
      <c r="A444" s="379" t="s">
        <v>922</v>
      </c>
      <c r="B444" s="380"/>
      <c r="C444" s="380"/>
      <c r="D444" s="381"/>
    </row>
    <row r="445" spans="1:4" ht="39" thickBot="1">
      <c r="A445" s="8" t="s">
        <v>1</v>
      </c>
      <c r="B445" s="9" t="s">
        <v>11</v>
      </c>
      <c r="C445" s="9" t="s">
        <v>12</v>
      </c>
      <c r="D445" s="308" t="s">
        <v>13</v>
      </c>
    </row>
    <row r="446" spans="1:4" s="49" customFormat="1" ht="12.75">
      <c r="A446" s="268">
        <v>1</v>
      </c>
      <c r="B446" s="105" t="s">
        <v>268</v>
      </c>
      <c r="C446" s="268">
        <v>2013</v>
      </c>
      <c r="D446" s="214">
        <v>6600</v>
      </c>
    </row>
    <row r="447" spans="1:4" s="49" customFormat="1" ht="18.75" customHeight="1">
      <c r="A447" s="268"/>
      <c r="B447" s="72" t="s">
        <v>9</v>
      </c>
      <c r="C447" s="268"/>
      <c r="D447" s="97">
        <f>SUM(D446:D446)</f>
        <v>6600</v>
      </c>
    </row>
  </sheetData>
  <sheetProtection/>
  <mergeCells count="44">
    <mergeCell ref="A1:D1"/>
    <mergeCell ref="A443:D443"/>
    <mergeCell ref="A444:D444"/>
    <mergeCell ref="A431:D431"/>
    <mergeCell ref="A437:D437"/>
    <mergeCell ref="A338:D338"/>
    <mergeCell ref="A349:D349"/>
    <mergeCell ref="A416:D416"/>
    <mergeCell ref="A425:D425"/>
    <mergeCell ref="A415:D415"/>
    <mergeCell ref="A430:D430"/>
    <mergeCell ref="A350:D350"/>
    <mergeCell ref="A401:D401"/>
    <mergeCell ref="A234:D234"/>
    <mergeCell ref="A235:D235"/>
    <mergeCell ref="A271:D271"/>
    <mergeCell ref="A279:D279"/>
    <mergeCell ref="A285:D285"/>
    <mergeCell ref="A286:D286"/>
    <mergeCell ref="A8:D8"/>
    <mergeCell ref="A9:D9"/>
    <mergeCell ref="A33:D33"/>
    <mergeCell ref="A51:D51"/>
    <mergeCell ref="A79:D79"/>
    <mergeCell ref="A50:D50"/>
    <mergeCell ref="A215:D215"/>
    <mergeCell ref="A220:D220"/>
    <mergeCell ref="A85:D85"/>
    <mergeCell ref="A86:D86"/>
    <mergeCell ref="A94:D94"/>
    <mergeCell ref="A98:D98"/>
    <mergeCell ref="A99:D99"/>
    <mergeCell ref="A118:D118"/>
    <mergeCell ref="A114:D114"/>
    <mergeCell ref="F319:F324"/>
    <mergeCell ref="A119:D119"/>
    <mergeCell ref="A182:D182"/>
    <mergeCell ref="A183:D183"/>
    <mergeCell ref="A193:D193"/>
    <mergeCell ref="A197:D197"/>
    <mergeCell ref="A221:D221"/>
    <mergeCell ref="A229:D229"/>
    <mergeCell ref="A198:D198"/>
    <mergeCell ref="A209:D209"/>
  </mergeCells>
  <printOptions/>
  <pageMargins left="0.7480314960629921" right="0.7480314960629921" top="0.5905511811023623" bottom="0.984251968503937" header="0.5118110236220472" footer="0.5118110236220472"/>
  <pageSetup fitToHeight="6" fitToWidth="1" horizontalDpi="600" verticalDpi="600" orientation="portrait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view="pageBreakPreview" zoomScale="60" zoomScalePageLayoutView="0" workbookViewId="0" topLeftCell="A1">
      <selection activeCell="L12" sqref="L12"/>
    </sheetView>
  </sheetViews>
  <sheetFormatPr defaultColWidth="9.140625" defaultRowHeight="12.75"/>
  <cols>
    <col min="1" max="1" width="20.7109375" style="14" customWidth="1"/>
    <col min="2" max="2" width="45.7109375" style="14" customWidth="1"/>
    <col min="3" max="3" width="14.7109375" style="14" customWidth="1"/>
    <col min="4" max="4" width="11.140625" style="14" customWidth="1"/>
    <col min="5" max="5" width="9.140625" style="14" customWidth="1"/>
    <col min="6" max="6" width="11.140625" style="14" customWidth="1"/>
    <col min="7" max="7" width="13.7109375" style="14" customWidth="1"/>
    <col min="8" max="8" width="14.00390625" style="14" customWidth="1"/>
    <col min="9" max="9" width="11.00390625" style="14" customWidth="1"/>
    <col min="10" max="10" width="14.140625" style="14" customWidth="1"/>
    <col min="11" max="11" width="13.00390625" style="14" customWidth="1"/>
    <col min="12" max="12" width="18.421875" style="14" customWidth="1"/>
    <col min="13" max="13" width="22.00390625" style="14" customWidth="1"/>
    <col min="14" max="14" width="15.28125" style="14" customWidth="1"/>
    <col min="15" max="15" width="14.421875" style="14" customWidth="1"/>
    <col min="16" max="16" width="16.140625" style="14" customWidth="1"/>
    <col min="17" max="18" width="9.140625" style="14" customWidth="1"/>
    <col min="19" max="19" width="11.421875" style="14" customWidth="1"/>
    <col min="20" max="20" width="11.140625" style="14" customWidth="1"/>
    <col min="21" max="16384" width="9.140625" style="14" customWidth="1"/>
  </cols>
  <sheetData>
    <row r="1" spans="1:6" s="21" customFormat="1" ht="20.25">
      <c r="A1" s="365" t="s">
        <v>928</v>
      </c>
      <c r="B1" s="365"/>
      <c r="C1" s="365"/>
      <c r="D1" s="365"/>
      <c r="E1" s="365"/>
      <c r="F1" s="365"/>
    </row>
    <row r="2" spans="2:3" ht="15">
      <c r="B2" s="15"/>
      <c r="C2" s="7"/>
    </row>
    <row r="3" ht="13.5" thickBot="1">
      <c r="B3" s="16"/>
    </row>
    <row r="4" spans="2:20" ht="94.5" customHeight="1" thickBot="1">
      <c r="B4" s="17" t="s">
        <v>15</v>
      </c>
      <c r="C4" s="38" t="s">
        <v>117</v>
      </c>
      <c r="D4" s="67" t="s">
        <v>136</v>
      </c>
      <c r="E4" s="67" t="s">
        <v>147</v>
      </c>
      <c r="F4" s="67" t="s">
        <v>164</v>
      </c>
      <c r="G4" s="67" t="s">
        <v>181</v>
      </c>
      <c r="H4" s="38" t="s">
        <v>215</v>
      </c>
      <c r="I4" s="38" t="s">
        <v>231</v>
      </c>
      <c r="J4" s="38" t="s">
        <v>269</v>
      </c>
      <c r="K4" s="67" t="s">
        <v>296</v>
      </c>
      <c r="L4" s="38" t="s">
        <v>330</v>
      </c>
      <c r="M4" s="38" t="s">
        <v>876</v>
      </c>
      <c r="N4" s="38" t="s">
        <v>331</v>
      </c>
      <c r="O4" s="38" t="s">
        <v>392</v>
      </c>
      <c r="P4" s="38" t="s">
        <v>483</v>
      </c>
      <c r="Q4" s="67" t="s">
        <v>422</v>
      </c>
      <c r="R4" s="67" t="s">
        <v>426</v>
      </c>
      <c r="S4" s="67" t="s">
        <v>431</v>
      </c>
      <c r="T4" s="67" t="s">
        <v>432</v>
      </c>
    </row>
    <row r="5" spans="1:20" s="83" customFormat="1" ht="12.75">
      <c r="A5" s="347" t="s">
        <v>16</v>
      </c>
      <c r="B5" s="100" t="s">
        <v>17</v>
      </c>
      <c r="C5" s="165">
        <v>142867.98</v>
      </c>
      <c r="D5" s="165"/>
      <c r="E5" s="84">
        <v>0</v>
      </c>
      <c r="F5" s="94"/>
      <c r="G5" s="165"/>
      <c r="H5" s="165">
        <v>33119.2</v>
      </c>
      <c r="I5" s="165">
        <v>224295</v>
      </c>
      <c r="J5" s="202">
        <v>186614.71</v>
      </c>
      <c r="K5" s="165">
        <v>464320.77</v>
      </c>
      <c r="L5" s="239">
        <v>0</v>
      </c>
      <c r="M5" s="165">
        <v>0</v>
      </c>
      <c r="N5" s="223"/>
      <c r="O5" s="233">
        <v>0</v>
      </c>
      <c r="P5" s="165"/>
      <c r="Q5" s="165"/>
      <c r="R5" s="165"/>
      <c r="S5" s="165"/>
      <c r="T5" s="165"/>
    </row>
    <row r="6" spans="1:20" s="83" customFormat="1" ht="24.75">
      <c r="A6" s="386"/>
      <c r="B6" s="101" t="s">
        <v>18</v>
      </c>
      <c r="C6" s="166">
        <v>248774.43</v>
      </c>
      <c r="D6" s="166">
        <v>19399</v>
      </c>
      <c r="E6" s="84">
        <v>0</v>
      </c>
      <c r="F6" s="94"/>
      <c r="G6" s="166">
        <v>207830.11</v>
      </c>
      <c r="H6" s="166">
        <v>17784</v>
      </c>
      <c r="I6" s="166"/>
      <c r="J6" s="203">
        <v>3774.62</v>
      </c>
      <c r="K6" s="166">
        <v>0</v>
      </c>
      <c r="L6" s="240">
        <v>0</v>
      </c>
      <c r="M6" s="166">
        <v>1083829.57</v>
      </c>
      <c r="N6" s="224"/>
      <c r="O6" s="84">
        <v>10614.5</v>
      </c>
      <c r="P6" s="166">
        <v>5724.4</v>
      </c>
      <c r="Q6" s="166"/>
      <c r="R6" s="166"/>
      <c r="S6" s="166">
        <v>3707.48</v>
      </c>
      <c r="T6" s="166"/>
    </row>
    <row r="7" spans="1:20" s="83" customFormat="1" ht="12.75">
      <c r="A7" s="386"/>
      <c r="B7" s="101" t="s">
        <v>19</v>
      </c>
      <c r="C7" s="166">
        <v>41872.61</v>
      </c>
      <c r="D7" s="166"/>
      <c r="E7" s="84">
        <v>0</v>
      </c>
      <c r="F7" s="94"/>
      <c r="G7" s="166">
        <v>0</v>
      </c>
      <c r="H7" s="166">
        <v>71646.25</v>
      </c>
      <c r="I7" s="166"/>
      <c r="J7" s="203">
        <v>1160</v>
      </c>
      <c r="K7" s="166">
        <v>91054.11</v>
      </c>
      <c r="L7" s="240">
        <v>0</v>
      </c>
      <c r="M7" s="166">
        <v>31978.53</v>
      </c>
      <c r="N7" s="224"/>
      <c r="O7" s="84">
        <v>0</v>
      </c>
      <c r="P7" s="166"/>
      <c r="Q7" s="166"/>
      <c r="R7" s="166"/>
      <c r="S7" s="166"/>
      <c r="T7" s="166">
        <v>21382.13</v>
      </c>
    </row>
    <row r="8" spans="1:20" s="83" customFormat="1" ht="24.75">
      <c r="A8" s="386"/>
      <c r="B8" s="101" t="s">
        <v>20</v>
      </c>
      <c r="C8" s="166">
        <v>307446.42</v>
      </c>
      <c r="D8" s="166"/>
      <c r="E8" s="84">
        <v>0</v>
      </c>
      <c r="F8" s="94"/>
      <c r="G8" s="166">
        <v>31168.64</v>
      </c>
      <c r="H8" s="166">
        <v>349091.18</v>
      </c>
      <c r="I8" s="166">
        <v>389000</v>
      </c>
      <c r="J8" s="203">
        <v>325642</v>
      </c>
      <c r="K8" s="166">
        <v>62503.3</v>
      </c>
      <c r="L8" s="240">
        <v>16742</v>
      </c>
      <c r="M8" s="166">
        <v>51120.08</v>
      </c>
      <c r="N8" s="224"/>
      <c r="O8" s="84">
        <v>16230</v>
      </c>
      <c r="P8" s="166">
        <v>3567</v>
      </c>
      <c r="Q8" s="166"/>
      <c r="R8" s="166"/>
      <c r="S8" s="166"/>
      <c r="T8" s="166"/>
    </row>
    <row r="9" spans="1:20" s="83" customFormat="1" ht="24.75">
      <c r="A9" s="386"/>
      <c r="B9" s="101" t="s">
        <v>21</v>
      </c>
      <c r="C9" s="166">
        <v>0</v>
      </c>
      <c r="D9" s="166"/>
      <c r="E9" s="84">
        <v>0</v>
      </c>
      <c r="F9" s="94"/>
      <c r="G9" s="166">
        <v>0</v>
      </c>
      <c r="H9" s="166">
        <v>0</v>
      </c>
      <c r="I9" s="166"/>
      <c r="J9" s="203">
        <v>6887.9</v>
      </c>
      <c r="K9" s="166">
        <v>0</v>
      </c>
      <c r="L9" s="240">
        <v>0</v>
      </c>
      <c r="M9" s="166">
        <v>0</v>
      </c>
      <c r="N9" s="224"/>
      <c r="O9" s="84">
        <v>0</v>
      </c>
      <c r="P9" s="166"/>
      <c r="Q9" s="166"/>
      <c r="R9" s="166"/>
      <c r="S9" s="166"/>
      <c r="T9" s="166"/>
    </row>
    <row r="10" spans="1:20" s="83" customFormat="1" ht="24.75">
      <c r="A10" s="386"/>
      <c r="B10" s="101" t="s">
        <v>22</v>
      </c>
      <c r="C10" s="166">
        <v>236158.96</v>
      </c>
      <c r="D10" s="166">
        <v>14906.19</v>
      </c>
      <c r="E10" s="84">
        <v>0</v>
      </c>
      <c r="F10" s="94">
        <v>4080</v>
      </c>
      <c r="G10" s="166">
        <v>13541.69</v>
      </c>
      <c r="H10" s="166">
        <v>28805.16</v>
      </c>
      <c r="I10" s="166">
        <v>135200</v>
      </c>
      <c r="J10" s="203">
        <v>261960.14</v>
      </c>
      <c r="K10" s="166">
        <v>68790.13</v>
      </c>
      <c r="L10" s="240">
        <v>11166</v>
      </c>
      <c r="M10" s="166">
        <v>105783.5</v>
      </c>
      <c r="N10" s="224"/>
      <c r="O10" s="84">
        <v>17744.78</v>
      </c>
      <c r="P10" s="166">
        <v>9449.83</v>
      </c>
      <c r="Q10" s="166"/>
      <c r="R10" s="166">
        <v>6600</v>
      </c>
      <c r="S10" s="166"/>
      <c r="T10" s="166"/>
    </row>
    <row r="11" spans="1:20" s="83" customFormat="1" ht="37.5">
      <c r="A11" s="386"/>
      <c r="B11" s="101" t="s">
        <v>49</v>
      </c>
      <c r="C11" s="166">
        <v>686074.09</v>
      </c>
      <c r="D11" s="166">
        <v>76633.29</v>
      </c>
      <c r="E11" s="84">
        <v>0</v>
      </c>
      <c r="F11" s="94">
        <v>64313.6</v>
      </c>
      <c r="G11" s="166">
        <v>117280.48</v>
      </c>
      <c r="H11" s="166">
        <v>332696.04</v>
      </c>
      <c r="I11" s="166">
        <v>205000</v>
      </c>
      <c r="J11" s="203">
        <v>306899.13</v>
      </c>
      <c r="K11" s="166">
        <v>1013077.55</v>
      </c>
      <c r="L11" s="240">
        <v>460764.36</v>
      </c>
      <c r="M11" s="166">
        <v>2840317.04</v>
      </c>
      <c r="N11" s="224">
        <v>33482.17</v>
      </c>
      <c r="O11" s="84">
        <v>230146.36</v>
      </c>
      <c r="P11" s="166">
        <v>199303.38</v>
      </c>
      <c r="Q11" s="166">
        <v>85978.19</v>
      </c>
      <c r="R11" s="166">
        <v>88288.55</v>
      </c>
      <c r="S11" s="166">
        <v>108696.43</v>
      </c>
      <c r="T11" s="166">
        <v>241946.61</v>
      </c>
    </row>
    <row r="12" spans="1:20" s="83" customFormat="1" ht="12.75">
      <c r="A12" s="386"/>
      <c r="B12" s="102" t="s">
        <v>23</v>
      </c>
      <c r="C12" s="18">
        <v>0</v>
      </c>
      <c r="D12" s="18"/>
      <c r="E12" s="84"/>
      <c r="F12" s="94"/>
      <c r="G12" s="18"/>
      <c r="H12" s="18">
        <v>0</v>
      </c>
      <c r="I12" s="18"/>
      <c r="J12" s="204"/>
      <c r="K12" s="18">
        <v>69828.29</v>
      </c>
      <c r="L12" s="241"/>
      <c r="M12" s="18">
        <v>129703.51</v>
      </c>
      <c r="N12" s="93"/>
      <c r="O12" s="234">
        <v>0</v>
      </c>
      <c r="P12" s="18"/>
      <c r="Q12" s="18"/>
      <c r="R12" s="18"/>
      <c r="S12" s="18"/>
      <c r="T12" s="18"/>
    </row>
    <row r="13" spans="2:20" ht="22.5" customHeight="1">
      <c r="B13" s="19" t="s">
        <v>24</v>
      </c>
      <c r="C13" s="166">
        <f>SUM(C5:C12)</f>
        <v>1663194.4899999998</v>
      </c>
      <c r="D13" s="166">
        <f>SUM(D5:D12)+7232.56</f>
        <v>118171.04</v>
      </c>
      <c r="E13" s="46">
        <v>0</v>
      </c>
      <c r="F13" s="47">
        <f>SUM(F5:F12)</f>
        <v>68393.6</v>
      </c>
      <c r="G13" s="166">
        <f>SUM(G5:G12)</f>
        <v>369820.92</v>
      </c>
      <c r="H13" s="193">
        <f>SUM(H5:H12)+3167.25</f>
        <v>836309.08</v>
      </c>
      <c r="I13" s="166">
        <v>953495</v>
      </c>
      <c r="J13" s="203">
        <v>1092938.5</v>
      </c>
      <c r="K13" s="46">
        <f>SUM(K5:K12)</f>
        <v>1769574.1500000001</v>
      </c>
      <c r="L13" s="48">
        <f>SUM(L5:L12)</f>
        <v>488672.36</v>
      </c>
      <c r="M13" s="99">
        <f>SUM(M5:M12)</f>
        <v>4242732.23</v>
      </c>
      <c r="N13" s="93">
        <f>SUM(N11:N12)</f>
        <v>33482.17</v>
      </c>
      <c r="O13" s="18">
        <f>SUM(O5:O12)</f>
        <v>274735.64</v>
      </c>
      <c r="P13" s="167">
        <f>SUM(P5:P12)</f>
        <v>218044.61000000002</v>
      </c>
      <c r="Q13" s="167">
        <f>SUM(Q5:Q12)+1748.99</f>
        <v>87727.18000000001</v>
      </c>
      <c r="R13" s="166">
        <f>SUM(R5:R12)+1499</f>
        <v>96387.55</v>
      </c>
      <c r="S13" s="167">
        <f>SUM(S5:S12)+879.99</f>
        <v>113283.9</v>
      </c>
      <c r="T13" s="166">
        <f>SUM(T5:T12)+400</f>
        <v>263728.74</v>
      </c>
    </row>
    <row r="14" spans="3:20" ht="15">
      <c r="C14" s="387">
        <f>SUM(C13:T13)</f>
        <v>12690691.160000002</v>
      </c>
      <c r="D14" s="388"/>
      <c r="E14" s="388"/>
      <c r="F14" s="388"/>
      <c r="G14" s="388"/>
      <c r="H14" s="388"/>
      <c r="I14" s="388"/>
      <c r="J14" s="388"/>
      <c r="K14" s="388"/>
      <c r="L14" s="388"/>
      <c r="M14" s="388"/>
      <c r="N14" s="388"/>
      <c r="O14" s="388"/>
      <c r="P14" s="388"/>
      <c r="Q14" s="388"/>
      <c r="R14" s="388"/>
      <c r="S14" s="388"/>
      <c r="T14" s="388"/>
    </row>
    <row r="15" ht="11.25" customHeight="1"/>
    <row r="16" spans="2:20" s="106" customFormat="1" ht="34.5" customHeight="1">
      <c r="B16" s="82" t="s">
        <v>48</v>
      </c>
      <c r="C16" s="166">
        <v>373604.18</v>
      </c>
      <c r="D16" s="94"/>
      <c r="E16" s="107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</row>
    <row r="17" spans="3:20" ht="42" customHeight="1">
      <c r="C17" s="389">
        <f>SUM(C14+C16:T16)</f>
        <v>13064295.340000002</v>
      </c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89"/>
      <c r="T17" s="389"/>
    </row>
    <row r="24" spans="1:13" ht="39" customHeight="1">
      <c r="A24" s="346" t="s">
        <v>962</v>
      </c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</row>
    <row r="30" ht="12.75">
      <c r="A30" s="26" t="s">
        <v>945</v>
      </c>
    </row>
    <row r="32" spans="1:4" s="182" customFormat="1" ht="12.75">
      <c r="A32" s="209">
        <v>9</v>
      </c>
      <c r="B32" s="210" t="s">
        <v>127</v>
      </c>
      <c r="C32" s="210">
        <v>2012</v>
      </c>
      <c r="D32" s="211">
        <v>3177.95</v>
      </c>
    </row>
    <row r="33" spans="1:4" s="182" customFormat="1" ht="12.75">
      <c r="A33" s="209">
        <v>10</v>
      </c>
      <c r="B33" s="180" t="s">
        <v>128</v>
      </c>
      <c r="C33" s="180">
        <v>2012</v>
      </c>
      <c r="D33" s="212">
        <v>554.61</v>
      </c>
    </row>
    <row r="34" spans="1:4" s="182" customFormat="1" ht="24" customHeight="1">
      <c r="A34" s="215">
        <v>2</v>
      </c>
      <c r="B34" s="180" t="s">
        <v>134</v>
      </c>
      <c r="C34" s="180">
        <v>2012</v>
      </c>
      <c r="D34" s="212">
        <v>3500</v>
      </c>
    </row>
    <row r="35" ht="12.75">
      <c r="D35" s="59">
        <f>SUM(D32:D34)</f>
        <v>7232.5599999999995</v>
      </c>
    </row>
    <row r="39" ht="12.75">
      <c r="A39" s="26" t="s">
        <v>837</v>
      </c>
    </row>
    <row r="40" spans="1:4" s="182" customFormat="1" ht="12.75">
      <c r="A40" s="179">
        <v>1</v>
      </c>
      <c r="B40" s="180" t="s">
        <v>512</v>
      </c>
      <c r="C40" s="180">
        <v>2014</v>
      </c>
      <c r="D40" s="181">
        <v>599.99</v>
      </c>
    </row>
    <row r="41" spans="1:4" s="182" customFormat="1" ht="12.75">
      <c r="A41" s="179">
        <v>2</v>
      </c>
      <c r="B41" s="180" t="s">
        <v>835</v>
      </c>
      <c r="C41" s="180">
        <v>2017</v>
      </c>
      <c r="D41" s="181">
        <v>1149</v>
      </c>
    </row>
    <row r="42" ht="12.75">
      <c r="D42" s="267">
        <f>SUM(D40:D41)</f>
        <v>1748.99</v>
      </c>
    </row>
    <row r="44" ht="12.75">
      <c r="A44" s="26" t="s">
        <v>838</v>
      </c>
    </row>
    <row r="45" spans="1:4" s="182" customFormat="1" ht="12.75">
      <c r="A45" s="179">
        <v>1</v>
      </c>
      <c r="B45" s="184" t="s">
        <v>513</v>
      </c>
      <c r="C45" s="180">
        <v>2015</v>
      </c>
      <c r="D45" s="185">
        <v>299</v>
      </c>
    </row>
    <row r="46" spans="1:4" s="182" customFormat="1" ht="12.75">
      <c r="A46" s="179">
        <v>2</v>
      </c>
      <c r="B46" s="180" t="s">
        <v>560</v>
      </c>
      <c r="C46" s="180">
        <v>2016</v>
      </c>
      <c r="D46" s="181">
        <v>1200</v>
      </c>
    </row>
    <row r="47" ht="12.75">
      <c r="D47" s="267">
        <f>SUM(D45:D46)</f>
        <v>1499</v>
      </c>
    </row>
    <row r="50" ht="12.75">
      <c r="A50" s="26" t="s">
        <v>839</v>
      </c>
    </row>
    <row r="51" spans="1:4" s="182" customFormat="1" ht="12.75">
      <c r="A51" s="179">
        <v>1</v>
      </c>
      <c r="B51" s="180" t="s">
        <v>511</v>
      </c>
      <c r="C51" s="180">
        <v>2014</v>
      </c>
      <c r="D51" s="181">
        <v>879.99</v>
      </c>
    </row>
    <row r="52" ht="12.75">
      <c r="D52" s="267">
        <f>SUM(D51)</f>
        <v>879.99</v>
      </c>
    </row>
    <row r="56" ht="12.75">
      <c r="A56" s="26" t="s">
        <v>946</v>
      </c>
    </row>
    <row r="57" spans="1:4" s="49" customFormat="1" ht="12.75">
      <c r="A57" s="248">
        <v>49</v>
      </c>
      <c r="B57" s="82" t="s">
        <v>433</v>
      </c>
      <c r="C57" s="82">
        <v>2012</v>
      </c>
      <c r="D57" s="189">
        <v>400</v>
      </c>
    </row>
    <row r="58" ht="12.75">
      <c r="D58" s="267">
        <f>SUM(D57)</f>
        <v>400</v>
      </c>
    </row>
    <row r="61" ht="12.75">
      <c r="A61" s="26" t="s">
        <v>844</v>
      </c>
    </row>
    <row r="62" spans="1:4" s="69" customFormat="1" ht="12.75">
      <c r="A62" s="70">
        <v>1</v>
      </c>
      <c r="B62" s="68" t="s">
        <v>213</v>
      </c>
      <c r="C62" s="115">
        <v>2012</v>
      </c>
      <c r="D62" s="71">
        <v>3167.25</v>
      </c>
    </row>
    <row r="63" ht="12.75">
      <c r="D63" s="59">
        <f>SUM(D62)</f>
        <v>3167.25</v>
      </c>
    </row>
  </sheetData>
  <sheetProtection/>
  <mergeCells count="5">
    <mergeCell ref="A5:A12"/>
    <mergeCell ref="C14:T14"/>
    <mergeCell ref="A1:F1"/>
    <mergeCell ref="C17:T17"/>
    <mergeCell ref="A24:M2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geOrder="overThenDown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3"/>
  <sheetViews>
    <sheetView view="pageBreakPreview" zoomScale="89" zoomScaleSheetLayoutView="89" zoomScalePageLayoutView="0" workbookViewId="0" topLeftCell="A1">
      <selection activeCell="E13" sqref="E13"/>
    </sheetView>
  </sheetViews>
  <sheetFormatPr defaultColWidth="9.140625" defaultRowHeight="12.75"/>
  <cols>
    <col min="1" max="1" width="4.57421875" style="14" customWidth="1"/>
    <col min="2" max="2" width="24.57421875" style="14" customWidth="1"/>
    <col min="3" max="3" width="12.57421875" style="14" customWidth="1"/>
    <col min="4" max="4" width="21.7109375" style="14" customWidth="1"/>
    <col min="5" max="5" width="15.57421875" style="14" customWidth="1"/>
    <col min="6" max="6" width="21.00390625" style="14" customWidth="1"/>
    <col min="7" max="7" width="8.8515625" style="14" customWidth="1"/>
    <col min="8" max="8" width="9.140625" style="14" customWidth="1"/>
    <col min="9" max="9" width="12.57421875" style="14" customWidth="1"/>
    <col min="10" max="11" width="16.00390625" style="14" customWidth="1"/>
    <col min="12" max="12" width="5.140625" style="14" customWidth="1"/>
    <col min="13" max="13" width="16.00390625" style="14" customWidth="1"/>
    <col min="14" max="14" width="12.8515625" style="14" customWidth="1"/>
    <col min="15" max="15" width="20.28125" style="14" customWidth="1"/>
    <col min="16" max="16" width="15.8515625" style="108" customWidth="1"/>
    <col min="17" max="17" width="14.8515625" style="14" customWidth="1"/>
    <col min="18" max="18" width="16.28125" style="14" customWidth="1"/>
    <col min="19" max="19" width="11.57421875" style="14" customWidth="1"/>
    <col min="20" max="20" width="11.00390625" style="14" customWidth="1"/>
    <col min="21" max="21" width="11.7109375" style="14" customWidth="1"/>
    <col min="22" max="22" width="11.140625" style="14" customWidth="1"/>
    <col min="23" max="23" width="16.00390625" style="112" customWidth="1"/>
    <col min="24" max="16384" width="9.140625" style="14" customWidth="1"/>
  </cols>
  <sheetData>
    <row r="1" spans="1:22" ht="20.25">
      <c r="A1" s="407" t="s">
        <v>927</v>
      </c>
      <c r="B1" s="408"/>
      <c r="C1" s="408"/>
      <c r="D1" s="408"/>
      <c r="E1" s="408"/>
      <c r="F1" s="408"/>
      <c r="G1" s="408"/>
      <c r="H1" s="408"/>
      <c r="I1" s="408"/>
      <c r="V1" s="109"/>
    </row>
    <row r="2" spans="1:5" ht="19.5" thickBot="1">
      <c r="A2" s="110"/>
      <c r="B2" s="110"/>
      <c r="C2" s="111"/>
      <c r="D2" s="111"/>
      <c r="E2" s="111"/>
    </row>
    <row r="3" spans="1:24" ht="23.25" customHeight="1">
      <c r="A3" s="409" t="s">
        <v>607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00" t="s">
        <v>607</v>
      </c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2"/>
      <c r="X3" s="113"/>
    </row>
    <row r="4" spans="1:24" ht="12.75" customHeight="1">
      <c r="A4" s="403" t="s">
        <v>25</v>
      </c>
      <c r="B4" s="393" t="s">
        <v>608</v>
      </c>
      <c r="C4" s="393" t="s">
        <v>609</v>
      </c>
      <c r="D4" s="393" t="s">
        <v>610</v>
      </c>
      <c r="E4" s="393" t="s">
        <v>611</v>
      </c>
      <c r="F4" s="393" t="s">
        <v>612</v>
      </c>
      <c r="G4" s="393" t="s">
        <v>613</v>
      </c>
      <c r="H4" s="393" t="s">
        <v>614</v>
      </c>
      <c r="I4" s="393" t="s">
        <v>615</v>
      </c>
      <c r="J4" s="393" t="s">
        <v>616</v>
      </c>
      <c r="K4" s="398" t="s">
        <v>617</v>
      </c>
      <c r="L4" s="391" t="s">
        <v>25</v>
      </c>
      <c r="M4" s="346" t="s">
        <v>618</v>
      </c>
      <c r="N4" s="393" t="s">
        <v>619</v>
      </c>
      <c r="O4" s="346" t="s">
        <v>620</v>
      </c>
      <c r="P4" s="395" t="s">
        <v>621</v>
      </c>
      <c r="Q4" s="346" t="s">
        <v>622</v>
      </c>
      <c r="R4" s="346"/>
      <c r="S4" s="346" t="s">
        <v>623</v>
      </c>
      <c r="T4" s="346"/>
      <c r="U4" s="346" t="s">
        <v>624</v>
      </c>
      <c r="V4" s="346"/>
      <c r="W4" s="405" t="s">
        <v>625</v>
      </c>
      <c r="X4" s="21"/>
    </row>
    <row r="5" spans="1:23" ht="18.75" customHeight="1">
      <c r="A5" s="403"/>
      <c r="B5" s="394"/>
      <c r="C5" s="394"/>
      <c r="D5" s="394"/>
      <c r="E5" s="394"/>
      <c r="F5" s="394"/>
      <c r="G5" s="394"/>
      <c r="H5" s="394"/>
      <c r="I5" s="394"/>
      <c r="J5" s="394"/>
      <c r="K5" s="399"/>
      <c r="L5" s="391"/>
      <c r="M5" s="346"/>
      <c r="N5" s="394"/>
      <c r="O5" s="346"/>
      <c r="P5" s="396"/>
      <c r="Q5" s="346"/>
      <c r="R5" s="346"/>
      <c r="S5" s="346"/>
      <c r="T5" s="346"/>
      <c r="U5" s="346"/>
      <c r="V5" s="346"/>
      <c r="W5" s="406"/>
    </row>
    <row r="6" spans="1:23" ht="34.5" customHeight="1">
      <c r="A6" s="404"/>
      <c r="B6" s="394"/>
      <c r="C6" s="394"/>
      <c r="D6" s="394"/>
      <c r="E6" s="394"/>
      <c r="F6" s="394"/>
      <c r="G6" s="394"/>
      <c r="H6" s="394"/>
      <c r="I6" s="394"/>
      <c r="J6" s="394"/>
      <c r="K6" s="399"/>
      <c r="L6" s="392"/>
      <c r="M6" s="393"/>
      <c r="N6" s="394"/>
      <c r="O6" s="393"/>
      <c r="P6" s="397"/>
      <c r="Q6" s="29" t="s">
        <v>626</v>
      </c>
      <c r="R6" s="29" t="s">
        <v>627</v>
      </c>
      <c r="S6" s="29" t="s">
        <v>628</v>
      </c>
      <c r="T6" s="29" t="s">
        <v>629</v>
      </c>
      <c r="U6" s="29" t="s">
        <v>628</v>
      </c>
      <c r="V6" s="29" t="s">
        <v>629</v>
      </c>
      <c r="W6" s="406"/>
    </row>
    <row r="7" spans="1:23" ht="17.25" customHeight="1">
      <c r="A7" s="390" t="s">
        <v>117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</row>
    <row r="8" spans="1:23" s="106" customFormat="1" ht="24.75" customHeight="1">
      <c r="A8" s="217">
        <v>1</v>
      </c>
      <c r="B8" s="217" t="s">
        <v>630</v>
      </c>
      <c r="C8" s="217" t="s">
        <v>631</v>
      </c>
      <c r="D8" s="217" t="s">
        <v>632</v>
      </c>
      <c r="E8" s="217" t="s">
        <v>633</v>
      </c>
      <c r="F8" s="217" t="s">
        <v>634</v>
      </c>
      <c r="G8" s="217">
        <v>1896</v>
      </c>
      <c r="H8" s="217">
        <v>2005</v>
      </c>
      <c r="I8" s="217" t="s">
        <v>635</v>
      </c>
      <c r="J8" s="217">
        <v>5</v>
      </c>
      <c r="K8" s="217"/>
      <c r="L8" s="217">
        <v>1</v>
      </c>
      <c r="M8" s="217"/>
      <c r="N8" s="217" t="s">
        <v>112</v>
      </c>
      <c r="O8" s="217" t="s">
        <v>636</v>
      </c>
      <c r="P8" s="266">
        <v>15400</v>
      </c>
      <c r="Q8" s="217" t="s">
        <v>637</v>
      </c>
      <c r="R8" s="217">
        <v>1128.85</v>
      </c>
      <c r="S8" s="251" t="s">
        <v>948</v>
      </c>
      <c r="T8" s="251" t="s">
        <v>949</v>
      </c>
      <c r="U8" s="251" t="s">
        <v>948</v>
      </c>
      <c r="V8" s="251" t="s">
        <v>949</v>
      </c>
      <c r="W8" s="96" t="s">
        <v>947</v>
      </c>
    </row>
    <row r="9" spans="1:23" s="106" customFormat="1" ht="24.75" customHeight="1">
      <c r="A9" s="217">
        <v>2</v>
      </c>
      <c r="B9" s="217" t="s">
        <v>638</v>
      </c>
      <c r="C9" s="217" t="s">
        <v>639</v>
      </c>
      <c r="D9" s="217" t="s">
        <v>640</v>
      </c>
      <c r="E9" s="217" t="s">
        <v>641</v>
      </c>
      <c r="F9" s="217" t="s">
        <v>634</v>
      </c>
      <c r="G9" s="217">
        <v>1587</v>
      </c>
      <c r="H9" s="217">
        <v>2007</v>
      </c>
      <c r="I9" s="217" t="s">
        <v>642</v>
      </c>
      <c r="J9" s="217">
        <v>5</v>
      </c>
      <c r="K9" s="217"/>
      <c r="L9" s="217">
        <v>2</v>
      </c>
      <c r="M9" s="217"/>
      <c r="N9" s="217" t="s">
        <v>112</v>
      </c>
      <c r="O9" s="217"/>
      <c r="P9" s="266">
        <v>8900</v>
      </c>
      <c r="Q9" s="217"/>
      <c r="R9" s="217"/>
      <c r="S9" s="251" t="s">
        <v>950</v>
      </c>
      <c r="T9" s="251" t="s">
        <v>951</v>
      </c>
      <c r="U9" s="251" t="s">
        <v>950</v>
      </c>
      <c r="V9" s="251" t="s">
        <v>951</v>
      </c>
      <c r="W9" s="96" t="s">
        <v>120</v>
      </c>
    </row>
    <row r="10" spans="1:23" s="106" customFormat="1" ht="24.75" customHeight="1">
      <c r="A10" s="248">
        <v>3</v>
      </c>
      <c r="B10" s="217" t="s">
        <v>643</v>
      </c>
      <c r="C10" s="217" t="s">
        <v>644</v>
      </c>
      <c r="D10" s="217" t="s">
        <v>645</v>
      </c>
      <c r="E10" s="217" t="s">
        <v>646</v>
      </c>
      <c r="F10" s="217" t="s">
        <v>634</v>
      </c>
      <c r="G10" s="217">
        <v>1360</v>
      </c>
      <c r="H10" s="217">
        <v>2011</v>
      </c>
      <c r="I10" s="217" t="s">
        <v>647</v>
      </c>
      <c r="J10" s="217">
        <v>5</v>
      </c>
      <c r="K10" s="217"/>
      <c r="L10" s="250">
        <v>3</v>
      </c>
      <c r="M10" s="217">
        <v>1690</v>
      </c>
      <c r="N10" s="217" t="s">
        <v>112</v>
      </c>
      <c r="O10" s="217" t="s">
        <v>636</v>
      </c>
      <c r="P10" s="266">
        <v>17200</v>
      </c>
      <c r="Q10" s="217"/>
      <c r="R10" s="217"/>
      <c r="S10" s="251" t="s">
        <v>952</v>
      </c>
      <c r="T10" s="251" t="s">
        <v>953</v>
      </c>
      <c r="U10" s="251" t="s">
        <v>952</v>
      </c>
      <c r="V10" s="251" t="s">
        <v>953</v>
      </c>
      <c r="W10" s="96" t="s">
        <v>120</v>
      </c>
    </row>
    <row r="11" spans="1:23" s="106" customFormat="1" ht="42" customHeight="1">
      <c r="A11" s="248">
        <v>4</v>
      </c>
      <c r="B11" s="217" t="s">
        <v>648</v>
      </c>
      <c r="C11" s="217" t="s">
        <v>649</v>
      </c>
      <c r="D11" s="217" t="s">
        <v>650</v>
      </c>
      <c r="E11" s="217" t="s">
        <v>651</v>
      </c>
      <c r="F11" s="217" t="s">
        <v>652</v>
      </c>
      <c r="G11" s="217">
        <v>2198</v>
      </c>
      <c r="H11" s="217">
        <v>2012</v>
      </c>
      <c r="I11" s="217" t="s">
        <v>653</v>
      </c>
      <c r="J11" s="217">
        <v>6</v>
      </c>
      <c r="K11" s="217"/>
      <c r="L11" s="250">
        <v>4</v>
      </c>
      <c r="M11" s="217"/>
      <c r="N11" s="217" t="s">
        <v>112</v>
      </c>
      <c r="O11" s="217" t="s">
        <v>636</v>
      </c>
      <c r="P11" s="266">
        <v>49800</v>
      </c>
      <c r="Q11" s="217"/>
      <c r="R11" s="217"/>
      <c r="S11" s="251" t="s">
        <v>954</v>
      </c>
      <c r="T11" s="251" t="s">
        <v>955</v>
      </c>
      <c r="U11" s="251" t="s">
        <v>954</v>
      </c>
      <c r="V11" s="251" t="s">
        <v>955</v>
      </c>
      <c r="W11" s="96" t="s">
        <v>944</v>
      </c>
    </row>
    <row r="12" spans="1:23" s="106" customFormat="1" ht="24.75" customHeight="1">
      <c r="A12" s="248">
        <v>5</v>
      </c>
      <c r="B12" s="217" t="s">
        <v>654</v>
      </c>
      <c r="C12" s="217" t="s">
        <v>655</v>
      </c>
      <c r="D12" s="217" t="s">
        <v>656</v>
      </c>
      <c r="E12" s="217" t="s">
        <v>657</v>
      </c>
      <c r="F12" s="217" t="s">
        <v>658</v>
      </c>
      <c r="G12" s="217"/>
      <c r="H12" s="217">
        <v>2007</v>
      </c>
      <c r="I12" s="217" t="s">
        <v>659</v>
      </c>
      <c r="J12" s="217" t="s">
        <v>810</v>
      </c>
      <c r="K12" s="217">
        <v>3500</v>
      </c>
      <c r="L12" s="250">
        <v>5</v>
      </c>
      <c r="M12" s="217"/>
      <c r="N12" s="217" t="s">
        <v>112</v>
      </c>
      <c r="O12" s="217"/>
      <c r="P12" s="266">
        <v>13200</v>
      </c>
      <c r="Q12" s="217"/>
      <c r="R12" s="217"/>
      <c r="S12" s="251" t="s">
        <v>956</v>
      </c>
      <c r="T12" s="251" t="s">
        <v>957</v>
      </c>
      <c r="U12" s="251" t="s">
        <v>956</v>
      </c>
      <c r="V12" s="251" t="s">
        <v>957</v>
      </c>
      <c r="W12" s="96" t="s">
        <v>120</v>
      </c>
    </row>
    <row r="13" spans="1:23" s="106" customFormat="1" ht="24.75" customHeight="1">
      <c r="A13" s="248">
        <v>6</v>
      </c>
      <c r="B13" s="217" t="s">
        <v>660</v>
      </c>
      <c r="C13" s="217" t="s">
        <v>661</v>
      </c>
      <c r="D13" s="217" t="s">
        <v>662</v>
      </c>
      <c r="E13" s="217" t="s">
        <v>663</v>
      </c>
      <c r="F13" s="217" t="s">
        <v>664</v>
      </c>
      <c r="G13" s="217">
        <v>1870</v>
      </c>
      <c r="H13" s="217">
        <v>2001</v>
      </c>
      <c r="I13" s="217" t="s">
        <v>665</v>
      </c>
      <c r="J13" s="217">
        <v>5</v>
      </c>
      <c r="K13" s="217"/>
      <c r="L13" s="250">
        <v>6</v>
      </c>
      <c r="M13" s="217">
        <v>1660</v>
      </c>
      <c r="N13" s="217" t="s">
        <v>112</v>
      </c>
      <c r="O13" s="217"/>
      <c r="P13" s="218" t="s">
        <v>204</v>
      </c>
      <c r="Q13" s="217"/>
      <c r="R13" s="217"/>
      <c r="S13" s="251" t="s">
        <v>958</v>
      </c>
      <c r="T13" s="251" t="s">
        <v>959</v>
      </c>
      <c r="U13" s="251" t="s">
        <v>120</v>
      </c>
      <c r="V13" s="251" t="s">
        <v>120</v>
      </c>
      <c r="W13" s="248" t="s">
        <v>120</v>
      </c>
    </row>
    <row r="14" spans="1:23" s="106" customFormat="1" ht="24.75" customHeight="1">
      <c r="A14" s="248">
        <v>7</v>
      </c>
      <c r="B14" s="217" t="s">
        <v>666</v>
      </c>
      <c r="C14" s="217" t="s">
        <v>667</v>
      </c>
      <c r="D14" s="217" t="s">
        <v>668</v>
      </c>
      <c r="E14" s="217" t="s">
        <v>669</v>
      </c>
      <c r="F14" s="217" t="s">
        <v>670</v>
      </c>
      <c r="G14" s="217">
        <v>2198</v>
      </c>
      <c r="H14" s="217">
        <v>2015</v>
      </c>
      <c r="I14" s="217" t="s">
        <v>671</v>
      </c>
      <c r="J14" s="217">
        <v>7</v>
      </c>
      <c r="K14" s="217"/>
      <c r="L14" s="250">
        <v>7</v>
      </c>
      <c r="M14" s="217">
        <v>3500</v>
      </c>
      <c r="N14" s="217" t="s">
        <v>112</v>
      </c>
      <c r="O14" s="217"/>
      <c r="P14" s="249">
        <v>74500</v>
      </c>
      <c r="Q14" s="217"/>
      <c r="R14" s="217"/>
      <c r="S14" s="251" t="s">
        <v>960</v>
      </c>
      <c r="T14" s="251" t="s">
        <v>961</v>
      </c>
      <c r="U14" s="251" t="s">
        <v>960</v>
      </c>
      <c r="V14" s="251" t="s">
        <v>961</v>
      </c>
      <c r="W14" s="96" t="s">
        <v>120</v>
      </c>
    </row>
    <row r="15" spans="1:23" ht="21" customHeight="1">
      <c r="A15" s="390" t="s">
        <v>118</v>
      </c>
      <c r="B15" s="390"/>
      <c r="C15" s="390"/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</row>
    <row r="16" spans="1:23" s="106" customFormat="1" ht="27.75" customHeight="1">
      <c r="A16" s="144">
        <v>8</v>
      </c>
      <c r="B16" s="144" t="s">
        <v>672</v>
      </c>
      <c r="C16" s="144" t="s">
        <v>673</v>
      </c>
      <c r="D16" s="144" t="s">
        <v>674</v>
      </c>
      <c r="E16" s="144" t="s">
        <v>675</v>
      </c>
      <c r="F16" s="144" t="s">
        <v>664</v>
      </c>
      <c r="G16" s="144">
        <v>1390</v>
      </c>
      <c r="H16" s="144">
        <v>2008</v>
      </c>
      <c r="I16" s="144" t="s">
        <v>676</v>
      </c>
      <c r="J16" s="144">
        <v>5</v>
      </c>
      <c r="K16" s="144"/>
      <c r="L16" s="144">
        <v>8</v>
      </c>
      <c r="M16" s="144">
        <v>1594</v>
      </c>
      <c r="N16" s="144" t="s">
        <v>120</v>
      </c>
      <c r="O16" s="144" t="s">
        <v>677</v>
      </c>
      <c r="P16" s="249">
        <v>15100</v>
      </c>
      <c r="Q16" s="144"/>
      <c r="R16" s="144"/>
      <c r="S16" s="145" t="s">
        <v>855</v>
      </c>
      <c r="T16" s="145" t="s">
        <v>856</v>
      </c>
      <c r="U16" s="145" t="s">
        <v>855</v>
      </c>
      <c r="V16" s="145" t="s">
        <v>856</v>
      </c>
      <c r="W16" s="151" t="s">
        <v>120</v>
      </c>
    </row>
    <row r="17" spans="1:23" ht="24.75" customHeight="1">
      <c r="A17" s="390" t="s">
        <v>124</v>
      </c>
      <c r="B17" s="390"/>
      <c r="C17" s="390"/>
      <c r="D17" s="390"/>
      <c r="E17" s="390"/>
      <c r="F17" s="390"/>
      <c r="G17" s="390"/>
      <c r="H17" s="390"/>
      <c r="I17" s="390"/>
      <c r="J17" s="390"/>
      <c r="K17" s="390"/>
      <c r="L17" s="390"/>
      <c r="M17" s="390"/>
      <c r="N17" s="390"/>
      <c r="O17" s="390"/>
      <c r="P17" s="390"/>
      <c r="Q17" s="390"/>
      <c r="R17" s="390"/>
      <c r="S17" s="390"/>
      <c r="T17" s="390"/>
      <c r="U17" s="390"/>
      <c r="V17" s="390"/>
      <c r="W17" s="390"/>
    </row>
    <row r="18" spans="1:23" s="106" customFormat="1" ht="24.75" customHeight="1">
      <c r="A18" s="155">
        <v>9</v>
      </c>
      <c r="B18" s="155" t="s">
        <v>678</v>
      </c>
      <c r="C18" s="155" t="s">
        <v>679</v>
      </c>
      <c r="D18" s="155" t="s">
        <v>680</v>
      </c>
      <c r="E18" s="155" t="s">
        <v>681</v>
      </c>
      <c r="F18" s="155" t="s">
        <v>682</v>
      </c>
      <c r="G18" s="155">
        <v>1198</v>
      </c>
      <c r="H18" s="155">
        <v>2007</v>
      </c>
      <c r="I18" s="155" t="s">
        <v>683</v>
      </c>
      <c r="J18" s="155">
        <v>5</v>
      </c>
      <c r="K18" s="155"/>
      <c r="L18" s="155">
        <v>9</v>
      </c>
      <c r="M18" s="155"/>
      <c r="N18" s="155" t="s">
        <v>120</v>
      </c>
      <c r="O18" s="219" t="s">
        <v>684</v>
      </c>
      <c r="P18" s="249">
        <v>9900</v>
      </c>
      <c r="Q18" s="155"/>
      <c r="R18" s="155"/>
      <c r="S18" s="195" t="s">
        <v>974</v>
      </c>
      <c r="T18" s="195" t="s">
        <v>975</v>
      </c>
      <c r="U18" s="195" t="s">
        <v>974</v>
      </c>
      <c r="V18" s="195" t="s">
        <v>975</v>
      </c>
      <c r="W18" s="151" t="s">
        <v>120</v>
      </c>
    </row>
    <row r="19" spans="1:23" ht="24.75" customHeight="1">
      <c r="A19" s="390" t="s">
        <v>175</v>
      </c>
      <c r="B19" s="390"/>
      <c r="C19" s="390"/>
      <c r="D19" s="390"/>
      <c r="E19" s="390"/>
      <c r="F19" s="390"/>
      <c r="G19" s="390"/>
      <c r="H19" s="390"/>
      <c r="I19" s="390"/>
      <c r="J19" s="390"/>
      <c r="K19" s="390"/>
      <c r="L19" s="390"/>
      <c r="M19" s="390"/>
      <c r="N19" s="390"/>
      <c r="O19" s="390"/>
      <c r="P19" s="390"/>
      <c r="Q19" s="390"/>
      <c r="R19" s="390"/>
      <c r="S19" s="390"/>
      <c r="T19" s="390"/>
      <c r="U19" s="390"/>
      <c r="V19" s="390"/>
      <c r="W19" s="390"/>
    </row>
    <row r="20" spans="1:23" s="106" customFormat="1" ht="24.75" customHeight="1">
      <c r="A20" s="155">
        <v>10</v>
      </c>
      <c r="B20" s="155" t="s">
        <v>685</v>
      </c>
      <c r="C20" s="155" t="s">
        <v>686</v>
      </c>
      <c r="D20" s="155" t="s">
        <v>687</v>
      </c>
      <c r="E20" s="155" t="s">
        <v>688</v>
      </c>
      <c r="F20" s="155" t="s">
        <v>634</v>
      </c>
      <c r="G20" s="155">
        <v>1538</v>
      </c>
      <c r="H20" s="155">
        <v>2000</v>
      </c>
      <c r="I20" s="155" t="s">
        <v>689</v>
      </c>
      <c r="J20" s="155">
        <v>5</v>
      </c>
      <c r="K20" s="155"/>
      <c r="L20" s="155">
        <v>10</v>
      </c>
      <c r="M20" s="155">
        <v>1595</v>
      </c>
      <c r="N20" s="155" t="s">
        <v>112</v>
      </c>
      <c r="O20" s="155" t="s">
        <v>112</v>
      </c>
      <c r="P20" s="157" t="s">
        <v>204</v>
      </c>
      <c r="Q20" s="155"/>
      <c r="R20" s="155"/>
      <c r="S20" s="156" t="s">
        <v>976</v>
      </c>
      <c r="T20" s="156" t="s">
        <v>977</v>
      </c>
      <c r="U20" s="156" t="s">
        <v>120</v>
      </c>
      <c r="V20" s="156" t="s">
        <v>120</v>
      </c>
      <c r="W20" s="151" t="s">
        <v>120</v>
      </c>
    </row>
    <row r="21" spans="1:23" ht="24.75" customHeight="1">
      <c r="A21" s="390" t="s">
        <v>184</v>
      </c>
      <c r="B21" s="390"/>
      <c r="C21" s="390"/>
      <c r="D21" s="390"/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390"/>
      <c r="P21" s="390"/>
      <c r="Q21" s="390"/>
      <c r="R21" s="390"/>
      <c r="S21" s="390"/>
      <c r="T21" s="390"/>
      <c r="U21" s="390"/>
      <c r="V21" s="390"/>
      <c r="W21" s="390"/>
    </row>
    <row r="22" spans="1:23" s="106" customFormat="1" ht="38.25">
      <c r="A22" s="144">
        <v>11</v>
      </c>
      <c r="B22" s="144" t="s">
        <v>690</v>
      </c>
      <c r="C22" s="144" t="s">
        <v>691</v>
      </c>
      <c r="D22" s="144" t="s">
        <v>692</v>
      </c>
      <c r="E22" s="144" t="s">
        <v>693</v>
      </c>
      <c r="F22" s="144" t="s">
        <v>694</v>
      </c>
      <c r="G22" s="144">
        <v>1896</v>
      </c>
      <c r="H22" s="144">
        <v>2006</v>
      </c>
      <c r="I22" s="144" t="s">
        <v>695</v>
      </c>
      <c r="J22" s="144">
        <v>9</v>
      </c>
      <c r="K22" s="144">
        <v>2600</v>
      </c>
      <c r="L22" s="144">
        <v>11</v>
      </c>
      <c r="M22" s="194"/>
      <c r="N22" s="144" t="s">
        <v>112</v>
      </c>
      <c r="O22" s="144" t="s">
        <v>696</v>
      </c>
      <c r="P22" s="249">
        <v>34200</v>
      </c>
      <c r="Q22" s="144" t="s">
        <v>697</v>
      </c>
      <c r="R22" s="144">
        <v>14000</v>
      </c>
      <c r="S22" s="195" t="s">
        <v>978</v>
      </c>
      <c r="T22" s="195" t="s">
        <v>979</v>
      </c>
      <c r="U22" s="195" t="s">
        <v>978</v>
      </c>
      <c r="V22" s="195" t="s">
        <v>979</v>
      </c>
      <c r="W22" s="151" t="s">
        <v>120</v>
      </c>
    </row>
    <row r="23" spans="1:23" ht="24.75" customHeight="1">
      <c r="A23" s="390" t="s">
        <v>227</v>
      </c>
      <c r="B23" s="390"/>
      <c r="C23" s="390"/>
      <c r="D23" s="390"/>
      <c r="E23" s="390"/>
      <c r="F23" s="390"/>
      <c r="G23" s="390"/>
      <c r="H23" s="390"/>
      <c r="I23" s="390"/>
      <c r="J23" s="390"/>
      <c r="K23" s="390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</row>
    <row r="24" spans="1:23" s="106" customFormat="1" ht="24.75" customHeight="1">
      <c r="A24" s="144">
        <v>12</v>
      </c>
      <c r="B24" s="144" t="s">
        <v>698</v>
      </c>
      <c r="C24" s="144" t="s">
        <v>699</v>
      </c>
      <c r="D24" s="144" t="s">
        <v>700</v>
      </c>
      <c r="E24" s="144" t="s">
        <v>701</v>
      </c>
      <c r="F24" s="144" t="s">
        <v>664</v>
      </c>
      <c r="G24" s="144">
        <v>1998</v>
      </c>
      <c r="H24" s="144">
        <v>2006</v>
      </c>
      <c r="I24" s="144" t="s">
        <v>702</v>
      </c>
      <c r="J24" s="144">
        <v>9</v>
      </c>
      <c r="K24" s="144"/>
      <c r="L24" s="144">
        <v>12</v>
      </c>
      <c r="M24" s="144" t="s">
        <v>703</v>
      </c>
      <c r="N24" s="144" t="s">
        <v>120</v>
      </c>
      <c r="O24" s="144"/>
      <c r="P24" s="249">
        <v>21800</v>
      </c>
      <c r="Q24" s="144" t="s">
        <v>704</v>
      </c>
      <c r="R24" s="144"/>
      <c r="S24" s="145" t="s">
        <v>842</v>
      </c>
      <c r="T24" s="145" t="s">
        <v>843</v>
      </c>
      <c r="U24" s="145" t="s">
        <v>842</v>
      </c>
      <c r="V24" s="145" t="s">
        <v>843</v>
      </c>
      <c r="W24" s="96" t="s">
        <v>120</v>
      </c>
    </row>
    <row r="25" spans="1:23" ht="24.75" customHeight="1">
      <c r="A25" s="390" t="s">
        <v>705</v>
      </c>
      <c r="B25" s="390"/>
      <c r="C25" s="390"/>
      <c r="D25" s="390"/>
      <c r="E25" s="390"/>
      <c r="F25" s="390"/>
      <c r="G25" s="390"/>
      <c r="H25" s="390"/>
      <c r="I25" s="390"/>
      <c r="J25" s="390"/>
      <c r="K25" s="390"/>
      <c r="L25" s="390"/>
      <c r="M25" s="390"/>
      <c r="N25" s="390"/>
      <c r="O25" s="390"/>
      <c r="P25" s="390"/>
      <c r="Q25" s="390"/>
      <c r="R25" s="390"/>
      <c r="S25" s="390"/>
      <c r="T25" s="390"/>
      <c r="U25" s="390"/>
      <c r="V25" s="390"/>
      <c r="W25" s="390"/>
    </row>
    <row r="26" spans="1:23" s="153" customFormat="1" ht="23.25" customHeight="1">
      <c r="A26" s="146">
        <v>13</v>
      </c>
      <c r="B26" s="146" t="s">
        <v>638</v>
      </c>
      <c r="C26" s="146" t="s">
        <v>706</v>
      </c>
      <c r="D26" s="146" t="s">
        <v>707</v>
      </c>
      <c r="E26" s="144" t="s">
        <v>708</v>
      </c>
      <c r="F26" s="146" t="s">
        <v>709</v>
      </c>
      <c r="G26" s="146">
        <v>1400</v>
      </c>
      <c r="H26" s="146">
        <v>1998</v>
      </c>
      <c r="I26" s="205">
        <v>35829</v>
      </c>
      <c r="J26" s="146" t="s">
        <v>710</v>
      </c>
      <c r="K26" s="146" t="s">
        <v>711</v>
      </c>
      <c r="L26" s="146">
        <v>13</v>
      </c>
      <c r="M26" s="146" t="s">
        <v>712</v>
      </c>
      <c r="N26" s="146" t="s">
        <v>112</v>
      </c>
      <c r="O26" s="146"/>
      <c r="P26" s="249" t="s">
        <v>204</v>
      </c>
      <c r="Q26" s="146"/>
      <c r="R26" s="206"/>
      <c r="S26" s="152" t="s">
        <v>848</v>
      </c>
      <c r="T26" s="152" t="s">
        <v>849</v>
      </c>
      <c r="U26" s="145" t="s">
        <v>120</v>
      </c>
      <c r="V26" s="145" t="s">
        <v>120</v>
      </c>
      <c r="W26" s="96" t="s">
        <v>120</v>
      </c>
    </row>
    <row r="27" spans="1:23" s="153" customFormat="1" ht="27.75" customHeight="1">
      <c r="A27" s="146">
        <v>14</v>
      </c>
      <c r="B27" s="146" t="s">
        <v>713</v>
      </c>
      <c r="C27" s="146" t="s">
        <v>714</v>
      </c>
      <c r="D27" s="146" t="s">
        <v>715</v>
      </c>
      <c r="E27" s="144" t="s">
        <v>716</v>
      </c>
      <c r="F27" s="146" t="s">
        <v>634</v>
      </c>
      <c r="G27" s="146">
        <v>2463</v>
      </c>
      <c r="H27" s="146">
        <v>2006</v>
      </c>
      <c r="I27" s="205">
        <v>39767</v>
      </c>
      <c r="J27" s="146" t="s">
        <v>717</v>
      </c>
      <c r="K27" s="146">
        <v>1199</v>
      </c>
      <c r="L27" s="146">
        <v>14</v>
      </c>
      <c r="M27" s="146">
        <v>3300</v>
      </c>
      <c r="N27" s="146" t="s">
        <v>112</v>
      </c>
      <c r="O27" s="146" t="s">
        <v>696</v>
      </c>
      <c r="P27" s="249">
        <v>24900</v>
      </c>
      <c r="Q27" s="146"/>
      <c r="R27" s="206"/>
      <c r="S27" s="152" t="s">
        <v>850</v>
      </c>
      <c r="T27" s="152" t="s">
        <v>851</v>
      </c>
      <c r="U27" s="152" t="s">
        <v>850</v>
      </c>
      <c r="V27" s="152" t="s">
        <v>851</v>
      </c>
      <c r="W27" s="96" t="s">
        <v>120</v>
      </c>
    </row>
    <row r="28" spans="1:23" ht="24.75" customHeight="1">
      <c r="A28" s="390" t="s">
        <v>281</v>
      </c>
      <c r="B28" s="390"/>
      <c r="C28" s="390"/>
      <c r="D28" s="390"/>
      <c r="E28" s="390"/>
      <c r="F28" s="390"/>
      <c r="G28" s="390"/>
      <c r="H28" s="390"/>
      <c r="I28" s="390"/>
      <c r="J28" s="390"/>
      <c r="K28" s="390"/>
      <c r="L28" s="390"/>
      <c r="M28" s="390"/>
      <c r="N28" s="390"/>
      <c r="O28" s="390"/>
      <c r="P28" s="390"/>
      <c r="Q28" s="390"/>
      <c r="R28" s="390"/>
      <c r="S28" s="390"/>
      <c r="T28" s="390"/>
      <c r="U28" s="390"/>
      <c r="V28" s="390"/>
      <c r="W28" s="390"/>
    </row>
    <row r="29" spans="1:23" s="106" customFormat="1" ht="24.75" customHeight="1">
      <c r="A29" s="155">
        <v>15</v>
      </c>
      <c r="B29" s="155" t="s">
        <v>690</v>
      </c>
      <c r="C29" s="155" t="s">
        <v>718</v>
      </c>
      <c r="D29" s="155" t="s">
        <v>719</v>
      </c>
      <c r="E29" s="155" t="s">
        <v>720</v>
      </c>
      <c r="F29" s="155" t="s">
        <v>634</v>
      </c>
      <c r="G29" s="155">
        <v>1896</v>
      </c>
      <c r="H29" s="155">
        <v>2005</v>
      </c>
      <c r="I29" s="155" t="s">
        <v>721</v>
      </c>
      <c r="J29" s="155">
        <v>9</v>
      </c>
      <c r="K29" s="155"/>
      <c r="L29" s="155">
        <v>15</v>
      </c>
      <c r="M29" s="155" t="s">
        <v>722</v>
      </c>
      <c r="N29" s="155" t="s">
        <v>112</v>
      </c>
      <c r="O29" s="155" t="s">
        <v>696</v>
      </c>
      <c r="P29" s="157">
        <v>23400</v>
      </c>
      <c r="Q29" s="155" t="s">
        <v>723</v>
      </c>
      <c r="R29" s="155" t="s">
        <v>724</v>
      </c>
      <c r="S29" s="251" t="s">
        <v>725</v>
      </c>
      <c r="T29" s="251" t="s">
        <v>980</v>
      </c>
      <c r="U29" s="251" t="s">
        <v>725</v>
      </c>
      <c r="V29" s="251" t="s">
        <v>980</v>
      </c>
      <c r="W29" s="96" t="s">
        <v>947</v>
      </c>
    </row>
    <row r="30" spans="1:23" s="106" customFormat="1" ht="24.75" customHeight="1">
      <c r="A30" s="155">
        <v>16</v>
      </c>
      <c r="B30" s="155" t="s">
        <v>660</v>
      </c>
      <c r="C30" s="155" t="s">
        <v>726</v>
      </c>
      <c r="D30" s="155" t="s">
        <v>727</v>
      </c>
      <c r="E30" s="155" t="s">
        <v>728</v>
      </c>
      <c r="F30" s="155" t="s">
        <v>729</v>
      </c>
      <c r="G30" s="155">
        <v>1598</v>
      </c>
      <c r="H30" s="155">
        <v>2017</v>
      </c>
      <c r="I30" s="155" t="s">
        <v>730</v>
      </c>
      <c r="J30" s="155">
        <v>9</v>
      </c>
      <c r="K30" s="155"/>
      <c r="L30" s="155">
        <v>16</v>
      </c>
      <c r="M30" s="155">
        <v>3020</v>
      </c>
      <c r="N30" s="155" t="s">
        <v>112</v>
      </c>
      <c r="O30" s="155"/>
      <c r="P30" s="157">
        <v>97000</v>
      </c>
      <c r="Q30" s="155"/>
      <c r="R30" s="155"/>
      <c r="S30" s="251" t="s">
        <v>897</v>
      </c>
      <c r="T30" s="251" t="s">
        <v>981</v>
      </c>
      <c r="U30" s="251" t="s">
        <v>897</v>
      </c>
      <c r="V30" s="251" t="s">
        <v>981</v>
      </c>
      <c r="W30" s="96" t="s">
        <v>947</v>
      </c>
    </row>
    <row r="31" spans="1:23" ht="24.75" customHeight="1">
      <c r="A31" s="390" t="s">
        <v>876</v>
      </c>
      <c r="B31" s="390"/>
      <c r="C31" s="390"/>
      <c r="D31" s="390"/>
      <c r="E31" s="390"/>
      <c r="F31" s="390"/>
      <c r="G31" s="390"/>
      <c r="H31" s="390"/>
      <c r="I31" s="390"/>
      <c r="J31" s="390"/>
      <c r="K31" s="390"/>
      <c r="L31" s="390"/>
      <c r="M31" s="390"/>
      <c r="N31" s="390"/>
      <c r="O31" s="390"/>
      <c r="P31" s="390"/>
      <c r="Q31" s="390"/>
      <c r="R31" s="390"/>
      <c r="S31" s="390"/>
      <c r="T31" s="390"/>
      <c r="U31" s="390"/>
      <c r="V31" s="390"/>
      <c r="W31" s="390"/>
    </row>
    <row r="32" spans="1:23" s="154" customFormat="1" ht="21" customHeight="1">
      <c r="A32" s="96">
        <v>17</v>
      </c>
      <c r="B32" s="155" t="s">
        <v>731</v>
      </c>
      <c r="C32" s="155" t="s">
        <v>732</v>
      </c>
      <c r="D32" s="155" t="s">
        <v>733</v>
      </c>
      <c r="E32" s="155" t="s">
        <v>734</v>
      </c>
      <c r="F32" s="155" t="s">
        <v>634</v>
      </c>
      <c r="G32" s="155">
        <v>2417</v>
      </c>
      <c r="H32" s="155">
        <v>1999</v>
      </c>
      <c r="I32" s="155">
        <v>1999</v>
      </c>
      <c r="J32" s="155">
        <v>9</v>
      </c>
      <c r="K32" s="155"/>
      <c r="L32" s="155">
        <v>17</v>
      </c>
      <c r="M32" s="155">
        <v>2900</v>
      </c>
      <c r="N32" s="155">
        <v>174933</v>
      </c>
      <c r="O32" s="85"/>
      <c r="P32" s="155" t="s">
        <v>204</v>
      </c>
      <c r="Q32" s="155"/>
      <c r="R32" s="157"/>
      <c r="S32" s="85" t="s">
        <v>877</v>
      </c>
      <c r="T32" s="156" t="s">
        <v>878</v>
      </c>
      <c r="U32" s="156" t="s">
        <v>120</v>
      </c>
      <c r="V32" s="156" t="s">
        <v>120</v>
      </c>
      <c r="W32" s="265" t="s">
        <v>120</v>
      </c>
    </row>
    <row r="33" spans="1:23" ht="24.75" customHeight="1">
      <c r="A33" s="390" t="s">
        <v>414</v>
      </c>
      <c r="B33" s="390"/>
      <c r="C33" s="390"/>
      <c r="D33" s="390"/>
      <c r="E33" s="390"/>
      <c r="F33" s="390"/>
      <c r="G33" s="390"/>
      <c r="H33" s="390"/>
      <c r="I33" s="390"/>
      <c r="J33" s="390"/>
      <c r="K33" s="390"/>
      <c r="L33" s="390"/>
      <c r="M33" s="390"/>
      <c r="N33" s="390"/>
      <c r="O33" s="390"/>
      <c r="P33" s="390"/>
      <c r="Q33" s="390"/>
      <c r="R33" s="390"/>
      <c r="S33" s="390"/>
      <c r="T33" s="390"/>
      <c r="U33" s="390"/>
      <c r="V33" s="390"/>
      <c r="W33" s="390"/>
    </row>
    <row r="34" spans="1:23" s="106" customFormat="1" ht="51">
      <c r="A34" s="144">
        <v>18</v>
      </c>
      <c r="B34" s="144" t="s">
        <v>735</v>
      </c>
      <c r="C34" s="144" t="s">
        <v>736</v>
      </c>
      <c r="D34" s="144" t="s">
        <v>737</v>
      </c>
      <c r="E34" s="144" t="s">
        <v>738</v>
      </c>
      <c r="F34" s="144" t="s">
        <v>634</v>
      </c>
      <c r="G34" s="144">
        <v>1896</v>
      </c>
      <c r="H34" s="144">
        <v>2005</v>
      </c>
      <c r="I34" s="144" t="s">
        <v>739</v>
      </c>
      <c r="J34" s="144">
        <v>9</v>
      </c>
      <c r="K34" s="144" t="s">
        <v>740</v>
      </c>
      <c r="L34" s="144">
        <v>18</v>
      </c>
      <c r="M34" s="144" t="s">
        <v>741</v>
      </c>
      <c r="N34" s="144" t="s">
        <v>120</v>
      </c>
      <c r="O34" s="144" t="s">
        <v>742</v>
      </c>
      <c r="P34" s="249">
        <v>19400</v>
      </c>
      <c r="Q34" s="144" t="s">
        <v>743</v>
      </c>
      <c r="R34" s="144">
        <v>1800</v>
      </c>
      <c r="S34" s="145" t="s">
        <v>812</v>
      </c>
      <c r="T34" s="145" t="s">
        <v>813</v>
      </c>
      <c r="U34" s="145" t="s">
        <v>812</v>
      </c>
      <c r="V34" s="145" t="s">
        <v>813</v>
      </c>
      <c r="W34" s="96" t="s">
        <v>120</v>
      </c>
    </row>
    <row r="35" spans="1:23" s="106" customFormat="1" ht="25.5">
      <c r="A35" s="144">
        <v>19</v>
      </c>
      <c r="B35" s="144" t="s">
        <v>735</v>
      </c>
      <c r="C35" s="144" t="s">
        <v>744</v>
      </c>
      <c r="D35" s="144" t="s">
        <v>745</v>
      </c>
      <c r="E35" s="144" t="s">
        <v>746</v>
      </c>
      <c r="F35" s="144" t="s">
        <v>634</v>
      </c>
      <c r="G35" s="144">
        <v>1896</v>
      </c>
      <c r="H35" s="144">
        <v>2006</v>
      </c>
      <c r="I35" s="144" t="s">
        <v>747</v>
      </c>
      <c r="J35" s="144">
        <v>8</v>
      </c>
      <c r="K35" s="144"/>
      <c r="L35" s="144">
        <v>19</v>
      </c>
      <c r="M35" s="144" t="s">
        <v>748</v>
      </c>
      <c r="N35" s="144" t="s">
        <v>120</v>
      </c>
      <c r="O35" s="144" t="s">
        <v>749</v>
      </c>
      <c r="P35" s="249">
        <v>24700</v>
      </c>
      <c r="Q35" s="144" t="s">
        <v>750</v>
      </c>
      <c r="R35" s="144"/>
      <c r="S35" s="145" t="s">
        <v>814</v>
      </c>
      <c r="T35" s="145" t="s">
        <v>815</v>
      </c>
      <c r="U35" s="145" t="s">
        <v>814</v>
      </c>
      <c r="V35" s="145" t="s">
        <v>815</v>
      </c>
      <c r="W35" s="96" t="s">
        <v>120</v>
      </c>
    </row>
    <row r="36" spans="1:23" ht="24.75" customHeight="1">
      <c r="A36" s="390" t="s">
        <v>430</v>
      </c>
      <c r="B36" s="390"/>
      <c r="C36" s="390"/>
      <c r="D36" s="390"/>
      <c r="E36" s="390"/>
      <c r="F36" s="390"/>
      <c r="G36" s="390"/>
      <c r="H36" s="390"/>
      <c r="I36" s="390"/>
      <c r="J36" s="390"/>
      <c r="K36" s="390"/>
      <c r="L36" s="390"/>
      <c r="M36" s="390"/>
      <c r="N36" s="390"/>
      <c r="O36" s="390"/>
      <c r="P36" s="390"/>
      <c r="Q36" s="390"/>
      <c r="R36" s="390"/>
      <c r="S36" s="390"/>
      <c r="T36" s="390"/>
      <c r="U36" s="390"/>
      <c r="V36" s="390"/>
      <c r="W36" s="390"/>
    </row>
    <row r="37" spans="1:23" s="106" customFormat="1" ht="24.75" customHeight="1">
      <c r="A37" s="144">
        <v>20</v>
      </c>
      <c r="B37" s="144" t="s">
        <v>751</v>
      </c>
      <c r="C37" s="144"/>
      <c r="D37" s="144">
        <v>4117</v>
      </c>
      <c r="E37" s="144" t="s">
        <v>752</v>
      </c>
      <c r="F37" s="144" t="s">
        <v>753</v>
      </c>
      <c r="G37" s="144"/>
      <c r="H37" s="144">
        <v>1992</v>
      </c>
      <c r="I37" s="144" t="s">
        <v>754</v>
      </c>
      <c r="J37" s="144" t="s">
        <v>810</v>
      </c>
      <c r="K37" s="144" t="s">
        <v>755</v>
      </c>
      <c r="L37" s="144">
        <v>20</v>
      </c>
      <c r="M37" s="144" t="s">
        <v>756</v>
      </c>
      <c r="N37" s="144"/>
      <c r="O37" s="144"/>
      <c r="P37" s="148" t="s">
        <v>204</v>
      </c>
      <c r="Q37" s="144"/>
      <c r="R37" s="144"/>
      <c r="S37" s="145" t="s">
        <v>840</v>
      </c>
      <c r="T37" s="145" t="s">
        <v>841</v>
      </c>
      <c r="U37" s="145" t="s">
        <v>120</v>
      </c>
      <c r="V37" s="145" t="s">
        <v>120</v>
      </c>
      <c r="W37" s="96" t="s">
        <v>120</v>
      </c>
    </row>
    <row r="38" spans="1:5" ht="12.75">
      <c r="A38" s="21"/>
      <c r="B38" s="21"/>
      <c r="C38" s="21"/>
      <c r="D38" s="21"/>
      <c r="E38" s="21"/>
    </row>
    <row r="39" ht="12.75">
      <c r="C39" s="114"/>
    </row>
    <row r="40" ht="12.75">
      <c r="C40"/>
    </row>
    <row r="41" ht="12.75">
      <c r="C41" s="114"/>
    </row>
    <row r="42" ht="12.75">
      <c r="C42"/>
    </row>
    <row r="43" ht="12.75">
      <c r="C43" s="114"/>
    </row>
    <row r="44" ht="12.75">
      <c r="C44"/>
    </row>
    <row r="45" ht="12.75">
      <c r="C45" s="114"/>
    </row>
    <row r="46" ht="12.75">
      <c r="C46"/>
    </row>
    <row r="47" ht="12.75">
      <c r="C47" s="114"/>
    </row>
    <row r="48" ht="12.75">
      <c r="C48"/>
    </row>
    <row r="49" ht="12.75">
      <c r="C49" s="114"/>
    </row>
    <row r="50" ht="12.75">
      <c r="C50"/>
    </row>
    <row r="51" ht="12.75">
      <c r="C51" s="114"/>
    </row>
    <row r="52" ht="12.75">
      <c r="C52"/>
    </row>
    <row r="53" ht="12.75">
      <c r="C53"/>
    </row>
  </sheetData>
  <sheetProtection/>
  <mergeCells count="34">
    <mergeCell ref="H4:H6"/>
    <mergeCell ref="I4:I6"/>
    <mergeCell ref="A1:I1"/>
    <mergeCell ref="A3:K3"/>
    <mergeCell ref="L3:W3"/>
    <mergeCell ref="A4:A6"/>
    <mergeCell ref="B4:B6"/>
    <mergeCell ref="C4:C6"/>
    <mergeCell ref="D4:D6"/>
    <mergeCell ref="E4:E6"/>
    <mergeCell ref="U4:V5"/>
    <mergeCell ref="W4:W6"/>
    <mergeCell ref="F4:F6"/>
    <mergeCell ref="G4:G6"/>
    <mergeCell ref="A7:W7"/>
    <mergeCell ref="L4:L6"/>
    <mergeCell ref="M4:M6"/>
    <mergeCell ref="N4:N6"/>
    <mergeCell ref="O4:O6"/>
    <mergeCell ref="P4:P6"/>
    <mergeCell ref="J4:J6"/>
    <mergeCell ref="K4:K6"/>
    <mergeCell ref="Q4:R5"/>
    <mergeCell ref="S4:T5"/>
    <mergeCell ref="A33:W33"/>
    <mergeCell ref="A36:W36"/>
    <mergeCell ref="A25:W25"/>
    <mergeCell ref="A28:W28"/>
    <mergeCell ref="A15:W15"/>
    <mergeCell ref="A17:W17"/>
    <mergeCell ref="A19:W19"/>
    <mergeCell ref="A21:W21"/>
    <mergeCell ref="A23:W23"/>
    <mergeCell ref="A31:W31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landscape" pageOrder="overThenDown" paperSize="9" scale="74" r:id="rId1"/>
  <colBreaks count="1" manualBreakCount="1">
    <brk id="11" max="3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7.00390625" style="0" customWidth="1"/>
    <col min="2" max="2" width="28.57421875" style="0" customWidth="1"/>
    <col min="3" max="3" width="28.28125" style="0" customWidth="1"/>
    <col min="4" max="4" width="25.8515625" style="0" customWidth="1"/>
    <col min="5" max="5" width="13.421875" style="0" customWidth="1"/>
    <col min="6" max="6" width="16.8515625" style="0" customWidth="1"/>
    <col min="7" max="7" width="19.00390625" style="275" customWidth="1"/>
    <col min="8" max="8" width="32.28125" style="0" customWidth="1"/>
    <col min="9" max="9" width="19.421875" style="0" customWidth="1"/>
    <col min="10" max="10" width="30.57421875" style="0" customWidth="1"/>
  </cols>
  <sheetData>
    <row r="1" spans="1:10" ht="20.25">
      <c r="A1" s="412" t="s">
        <v>926</v>
      </c>
      <c r="B1" s="413"/>
      <c r="C1" s="413"/>
      <c r="D1" s="413"/>
      <c r="E1" s="413"/>
      <c r="F1" s="414"/>
      <c r="G1" s="414"/>
      <c r="H1" s="414"/>
      <c r="I1" s="414"/>
      <c r="J1" s="171" t="s">
        <v>819</v>
      </c>
    </row>
    <row r="2" ht="12.75">
      <c r="J2" s="169"/>
    </row>
    <row r="3" spans="1:10" s="73" customFormat="1" ht="12.75">
      <c r="A3" s="415" t="s">
        <v>820</v>
      </c>
      <c r="B3" s="416"/>
      <c r="C3" s="416"/>
      <c r="D3" s="416"/>
      <c r="E3" s="416"/>
      <c r="F3" s="416"/>
      <c r="G3" s="416"/>
      <c r="H3" s="416"/>
      <c r="I3" s="416"/>
      <c r="J3" s="416"/>
    </row>
    <row r="4" spans="1:10" s="73" customFormat="1" ht="51">
      <c r="A4" s="172" t="s">
        <v>821</v>
      </c>
      <c r="B4" s="173" t="s">
        <v>822</v>
      </c>
      <c r="C4" s="174" t="s">
        <v>823</v>
      </c>
      <c r="D4" s="174" t="s">
        <v>824</v>
      </c>
      <c r="E4" s="174" t="s">
        <v>825</v>
      </c>
      <c r="F4" s="174" t="s">
        <v>826</v>
      </c>
      <c r="G4" s="272" t="s">
        <v>827</v>
      </c>
      <c r="H4" s="174" t="s">
        <v>828</v>
      </c>
      <c r="I4" s="174" t="s">
        <v>829</v>
      </c>
      <c r="J4" s="174" t="s">
        <v>830</v>
      </c>
    </row>
    <row r="5" spans="1:10" s="73" customFormat="1" ht="12.75">
      <c r="A5" s="286" t="s">
        <v>811</v>
      </c>
      <c r="B5" s="286"/>
      <c r="C5" s="286"/>
      <c r="D5" s="286"/>
      <c r="E5" s="286"/>
      <c r="F5" s="286"/>
      <c r="G5" s="287"/>
      <c r="H5" s="286"/>
      <c r="I5" s="286"/>
      <c r="J5" s="286"/>
    </row>
    <row r="6" spans="1:10" s="73" customFormat="1" ht="40.5" customHeight="1">
      <c r="A6" s="288">
        <v>1</v>
      </c>
      <c r="B6" s="74" t="s">
        <v>831</v>
      </c>
      <c r="C6" s="289">
        <v>4816443</v>
      </c>
      <c r="D6" s="290" t="s">
        <v>832</v>
      </c>
      <c r="E6" s="78">
        <v>2012</v>
      </c>
      <c r="F6" s="291" t="s">
        <v>833</v>
      </c>
      <c r="G6" s="292">
        <v>3990</v>
      </c>
      <c r="H6" s="293"/>
      <c r="I6" s="291" t="s">
        <v>120</v>
      </c>
      <c r="J6" s="294" t="s">
        <v>834</v>
      </c>
    </row>
    <row r="7" spans="1:10" s="73" customFormat="1" ht="12.75">
      <c r="A7" s="79"/>
      <c r="B7" s="74"/>
      <c r="C7" s="75"/>
      <c r="D7" s="75"/>
      <c r="E7" s="76"/>
      <c r="F7" s="76"/>
      <c r="G7" s="276">
        <f>SUM(G6)</f>
        <v>3990</v>
      </c>
      <c r="H7" s="76"/>
      <c r="I7" s="76"/>
      <c r="J7" s="76"/>
    </row>
    <row r="8" spans="1:10" s="73" customFormat="1" ht="12.75">
      <c r="A8" s="286" t="s">
        <v>837</v>
      </c>
      <c r="B8" s="286"/>
      <c r="C8" s="286"/>
      <c r="D8" s="286"/>
      <c r="E8" s="286"/>
      <c r="F8" s="286"/>
      <c r="G8" s="287"/>
      <c r="H8" s="286"/>
      <c r="I8" s="286"/>
      <c r="J8" s="286"/>
    </row>
    <row r="9" spans="1:10" s="183" customFormat="1" ht="40.5" customHeight="1">
      <c r="A9" s="295">
        <v>1</v>
      </c>
      <c r="B9" s="74" t="s">
        <v>831</v>
      </c>
      <c r="C9" s="289">
        <v>4950289</v>
      </c>
      <c r="D9" s="290" t="s">
        <v>832</v>
      </c>
      <c r="E9" s="296">
        <v>2012</v>
      </c>
      <c r="F9" s="291" t="s">
        <v>833</v>
      </c>
      <c r="G9" s="292">
        <v>3990</v>
      </c>
      <c r="H9" s="297"/>
      <c r="I9" s="291" t="s">
        <v>120</v>
      </c>
      <c r="J9" s="294" t="s">
        <v>836</v>
      </c>
    </row>
    <row r="10" spans="1:10" s="73" customFormat="1" ht="12.75">
      <c r="A10" s="79"/>
      <c r="B10" s="74"/>
      <c r="C10" s="298"/>
      <c r="D10" s="298"/>
      <c r="E10" s="81"/>
      <c r="F10" s="81"/>
      <c r="G10" s="299">
        <f>SUM(G9)</f>
        <v>3990</v>
      </c>
      <c r="H10" s="81"/>
      <c r="I10" s="81"/>
      <c r="J10" s="81"/>
    </row>
    <row r="11" spans="1:10" s="73" customFormat="1" ht="12.75">
      <c r="A11" s="286" t="s">
        <v>838</v>
      </c>
      <c r="B11" s="286"/>
      <c r="C11" s="286"/>
      <c r="D11" s="286"/>
      <c r="E11" s="286"/>
      <c r="F11" s="286"/>
      <c r="G11" s="287"/>
      <c r="H11" s="286"/>
      <c r="I11" s="286"/>
      <c r="J11" s="286"/>
    </row>
    <row r="12" spans="1:10" s="183" customFormat="1" ht="40.5" customHeight="1">
      <c r="A12" s="295">
        <v>1</v>
      </c>
      <c r="B12" s="74" t="s">
        <v>831</v>
      </c>
      <c r="C12" s="289">
        <v>4950297</v>
      </c>
      <c r="D12" s="290" t="s">
        <v>832</v>
      </c>
      <c r="E12" s="296">
        <v>2012</v>
      </c>
      <c r="F12" s="291" t="s">
        <v>833</v>
      </c>
      <c r="G12" s="292">
        <v>3990</v>
      </c>
      <c r="H12" s="297"/>
      <c r="I12" s="291" t="s">
        <v>120</v>
      </c>
      <c r="J12" s="294" t="s">
        <v>836</v>
      </c>
    </row>
    <row r="13" spans="1:10" s="73" customFormat="1" ht="12.75">
      <c r="A13" s="79"/>
      <c r="B13" s="74"/>
      <c r="C13" s="77"/>
      <c r="D13" s="77"/>
      <c r="E13" s="76"/>
      <c r="F13" s="76"/>
      <c r="G13" s="276">
        <f>SUM(G12)</f>
        <v>3990</v>
      </c>
      <c r="H13" s="76"/>
      <c r="I13" s="76"/>
      <c r="J13" s="76"/>
    </row>
    <row r="14" spans="1:10" s="73" customFormat="1" ht="12.75">
      <c r="A14" s="286" t="s">
        <v>839</v>
      </c>
      <c r="B14" s="286"/>
      <c r="C14" s="286"/>
      <c r="D14" s="286"/>
      <c r="E14" s="286"/>
      <c r="F14" s="286"/>
      <c r="G14" s="287"/>
      <c r="H14" s="286"/>
      <c r="I14" s="286"/>
      <c r="J14" s="286"/>
    </row>
    <row r="15" spans="1:10" s="183" customFormat="1" ht="40.5" customHeight="1">
      <c r="A15" s="295">
        <v>1</v>
      </c>
      <c r="B15" s="74" t="s">
        <v>831</v>
      </c>
      <c r="C15" s="289">
        <v>49550290</v>
      </c>
      <c r="D15" s="290" t="s">
        <v>832</v>
      </c>
      <c r="E15" s="296">
        <v>2012</v>
      </c>
      <c r="F15" s="291" t="s">
        <v>833</v>
      </c>
      <c r="G15" s="292">
        <v>3990</v>
      </c>
      <c r="H15" s="297"/>
      <c r="I15" s="291" t="s">
        <v>120</v>
      </c>
      <c r="J15" s="294" t="s">
        <v>836</v>
      </c>
    </row>
    <row r="16" spans="1:10" s="73" customFormat="1" ht="12.75">
      <c r="A16" s="175"/>
      <c r="B16" s="176" t="s">
        <v>9</v>
      </c>
      <c r="C16" s="177"/>
      <c r="D16" s="177"/>
      <c r="E16" s="177"/>
      <c r="F16" s="177"/>
      <c r="G16" s="274">
        <f>SUM(G15)</f>
        <v>3990</v>
      </c>
      <c r="H16" s="177"/>
      <c r="I16" s="177"/>
      <c r="J16" s="177"/>
    </row>
    <row r="17" spans="1:10" s="73" customFormat="1" ht="12.75">
      <c r="A17" s="411" t="s">
        <v>896</v>
      </c>
      <c r="B17" s="411"/>
      <c r="C17" s="411"/>
      <c r="D17" s="411"/>
      <c r="E17" s="411"/>
      <c r="F17" s="411"/>
      <c r="G17" s="411"/>
      <c r="H17" s="411"/>
      <c r="I17" s="411"/>
      <c r="J17" s="411"/>
    </row>
    <row r="18" spans="1:10" s="73" customFormat="1" ht="63.75">
      <c r="A18" s="288">
        <v>1</v>
      </c>
      <c r="B18" s="74" t="s">
        <v>898</v>
      </c>
      <c r="C18" s="300" t="s">
        <v>899</v>
      </c>
      <c r="D18" s="301"/>
      <c r="E18" s="81" t="s">
        <v>900</v>
      </c>
      <c r="F18" s="302" t="s">
        <v>901</v>
      </c>
      <c r="G18" s="303">
        <v>58179</v>
      </c>
      <c r="H18" s="302" t="s">
        <v>902</v>
      </c>
      <c r="I18" s="293" t="s">
        <v>120</v>
      </c>
      <c r="J18" s="293" t="s">
        <v>895</v>
      </c>
    </row>
    <row r="19" spans="1:10" s="73" customFormat="1" ht="76.5">
      <c r="A19" s="79">
        <v>2</v>
      </c>
      <c r="B19" s="295" t="s">
        <v>903</v>
      </c>
      <c r="C19" s="304">
        <v>1505711050230</v>
      </c>
      <c r="D19" s="80" t="s">
        <v>904</v>
      </c>
      <c r="E19" s="76" t="s">
        <v>905</v>
      </c>
      <c r="F19" s="76" t="s">
        <v>906</v>
      </c>
      <c r="G19" s="305">
        <v>13000</v>
      </c>
      <c r="H19" s="230" t="s">
        <v>907</v>
      </c>
      <c r="I19" s="230" t="s">
        <v>908</v>
      </c>
      <c r="J19" s="230" t="s">
        <v>909</v>
      </c>
    </row>
    <row r="20" spans="1:10" s="73" customFormat="1" ht="76.5">
      <c r="A20" s="79">
        <v>3</v>
      </c>
      <c r="B20" s="242" t="s">
        <v>910</v>
      </c>
      <c r="C20" s="243">
        <v>1505711049880</v>
      </c>
      <c r="D20" s="80" t="s">
        <v>904</v>
      </c>
      <c r="E20" s="78" t="s">
        <v>905</v>
      </c>
      <c r="F20" s="81" t="s">
        <v>906</v>
      </c>
      <c r="G20" s="305">
        <v>13000</v>
      </c>
      <c r="H20" s="244" t="s">
        <v>907</v>
      </c>
      <c r="I20" s="230" t="s">
        <v>908</v>
      </c>
      <c r="J20" s="244" t="s">
        <v>911</v>
      </c>
    </row>
    <row r="21" spans="1:10" ht="12.75">
      <c r="A21" s="245"/>
      <c r="B21" s="245"/>
      <c r="C21" s="245"/>
      <c r="D21" s="245"/>
      <c r="E21" s="245"/>
      <c r="F21" s="245"/>
      <c r="G21" s="277">
        <f>SUM(G18:G20)</f>
        <v>84179</v>
      </c>
      <c r="H21" s="245"/>
      <c r="I21" s="245"/>
      <c r="J21" s="245"/>
    </row>
    <row r="22" ht="32.25" customHeight="1">
      <c r="G22" s="273">
        <f>SUM(G21,G16,G13,G10,G7)</f>
        <v>100139</v>
      </c>
    </row>
  </sheetData>
  <sheetProtection/>
  <mergeCells count="3">
    <mergeCell ref="A17:J17"/>
    <mergeCell ref="A1:I1"/>
    <mergeCell ref="A3:J3"/>
  </mergeCells>
  <printOptions/>
  <pageMargins left="0.75" right="0.75" top="1" bottom="1" header="0.5" footer="0.5"/>
  <pageSetup horizontalDpi="600" verticalDpi="600" orientation="landscape" paperSize="9" scale="94" r:id="rId1"/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78"/>
  <sheetViews>
    <sheetView view="pageBreakPreview" zoomScaleSheetLayoutView="100" zoomScalePageLayoutView="0" workbookViewId="0" topLeftCell="A1">
      <selection activeCell="E66" sqref="E66"/>
    </sheetView>
  </sheetViews>
  <sheetFormatPr defaultColWidth="9.140625" defaultRowHeight="12.75"/>
  <cols>
    <col min="1" max="1" width="16.140625" style="26" customWidth="1"/>
    <col min="2" max="2" width="13.7109375" style="26" customWidth="1"/>
    <col min="3" max="4" width="29.140625" style="26" customWidth="1"/>
    <col min="5" max="5" width="36.8515625" style="26" customWidth="1"/>
    <col min="6" max="16384" width="9.140625" style="26" customWidth="1"/>
  </cols>
  <sheetData>
    <row r="1" ht="12.75">
      <c r="E1" s="169"/>
    </row>
    <row r="2" spans="1:10" ht="18.75" customHeight="1">
      <c r="A2" s="420" t="s">
        <v>932</v>
      </c>
      <c r="B2" s="421"/>
      <c r="C2" s="421"/>
      <c r="D2" s="421"/>
      <c r="E2" s="422"/>
      <c r="F2" s="422"/>
      <c r="G2" s="422"/>
      <c r="H2" s="422"/>
      <c r="I2" s="422"/>
      <c r="J2" s="422"/>
    </row>
    <row r="3" spans="2:9" ht="18" customHeight="1">
      <c r="B3" s="170"/>
      <c r="C3" s="170"/>
      <c r="D3" s="170"/>
      <c r="E3" s="170"/>
      <c r="F3" s="170"/>
      <c r="G3" s="170"/>
      <c r="H3" s="170"/>
      <c r="I3" s="170"/>
    </row>
    <row r="4" spans="1:9" ht="81.75" customHeight="1">
      <c r="A4" s="423" t="s">
        <v>973</v>
      </c>
      <c r="B4" s="424"/>
      <c r="C4" s="424"/>
      <c r="D4" s="424"/>
      <c r="E4" s="424"/>
      <c r="F4" s="170"/>
      <c r="G4" s="170"/>
      <c r="H4" s="170"/>
      <c r="I4" s="170"/>
    </row>
    <row r="5" spans="1:9" ht="38.25">
      <c r="A5" s="149" t="s">
        <v>816</v>
      </c>
      <c r="B5" s="149" t="s">
        <v>817</v>
      </c>
      <c r="C5" s="149" t="s">
        <v>818</v>
      </c>
      <c r="D5" s="149" t="s">
        <v>982</v>
      </c>
      <c r="E5" s="149" t="s">
        <v>983</v>
      </c>
      <c r="F5" s="170"/>
      <c r="G5" s="170"/>
      <c r="H5" s="170"/>
      <c r="I5" s="170"/>
    </row>
    <row r="6" spans="1:5" ht="15.75">
      <c r="A6" s="417" t="s">
        <v>971</v>
      </c>
      <c r="B6" s="417"/>
      <c r="C6" s="417"/>
      <c r="D6" s="417"/>
      <c r="E6" s="417"/>
    </row>
    <row r="7" spans="1:5" ht="12.75">
      <c r="A7" s="278">
        <v>42172</v>
      </c>
      <c r="B7" s="96">
        <v>1</v>
      </c>
      <c r="C7" s="279">
        <v>236.9</v>
      </c>
      <c r="D7" s="279"/>
      <c r="E7" s="280" t="s">
        <v>964</v>
      </c>
    </row>
    <row r="8" spans="1:5" ht="12.75">
      <c r="A8" s="278">
        <v>42193</v>
      </c>
      <c r="B8" s="96">
        <v>1</v>
      </c>
      <c r="C8" s="279">
        <v>164.98</v>
      </c>
      <c r="D8" s="279"/>
      <c r="E8" s="280" t="s">
        <v>965</v>
      </c>
    </row>
    <row r="9" spans="1:5" ht="12.75">
      <c r="A9" s="278">
        <v>42193</v>
      </c>
      <c r="B9" s="96">
        <v>1</v>
      </c>
      <c r="C9" s="279">
        <v>570.25</v>
      </c>
      <c r="D9" s="279"/>
      <c r="E9" s="280" t="s">
        <v>966</v>
      </c>
    </row>
    <row r="10" spans="1:5" ht="12.75">
      <c r="A10" s="278">
        <v>42193</v>
      </c>
      <c r="B10" s="96">
        <v>1</v>
      </c>
      <c r="C10" s="279">
        <v>2139.14</v>
      </c>
      <c r="D10" s="279"/>
      <c r="E10" s="280" t="s">
        <v>965</v>
      </c>
    </row>
    <row r="11" spans="1:5" ht="12.75">
      <c r="A11" s="278">
        <v>42193</v>
      </c>
      <c r="B11" s="96">
        <v>1</v>
      </c>
      <c r="C11" s="279">
        <v>3191.23</v>
      </c>
      <c r="D11" s="279"/>
      <c r="E11" s="280" t="s">
        <v>966</v>
      </c>
    </row>
    <row r="12" spans="1:5" ht="12.75">
      <c r="A12" s="278">
        <v>42205</v>
      </c>
      <c r="B12" s="96">
        <v>1</v>
      </c>
      <c r="C12" s="279">
        <v>3320</v>
      </c>
      <c r="D12" s="279">
        <v>20000</v>
      </c>
      <c r="E12" s="280" t="s">
        <v>965</v>
      </c>
    </row>
    <row r="13" spans="1:5" ht="12.75">
      <c r="A13" s="339">
        <v>42224</v>
      </c>
      <c r="B13" s="96">
        <v>1</v>
      </c>
      <c r="C13" s="279">
        <v>8620.31</v>
      </c>
      <c r="D13" s="279"/>
      <c r="E13" s="280" t="s">
        <v>966</v>
      </c>
    </row>
    <row r="14" spans="1:5" ht="12.75">
      <c r="A14" s="339">
        <v>42224</v>
      </c>
      <c r="B14" s="96">
        <v>1</v>
      </c>
      <c r="C14" s="279">
        <v>8124.18</v>
      </c>
      <c r="D14" s="279"/>
      <c r="E14" s="280" t="s">
        <v>967</v>
      </c>
    </row>
    <row r="15" spans="1:5" ht="12.75">
      <c r="A15" s="278">
        <v>42238</v>
      </c>
      <c r="B15" s="96">
        <v>1</v>
      </c>
      <c r="C15" s="279">
        <v>268.12</v>
      </c>
      <c r="D15" s="279"/>
      <c r="E15" s="280" t="s">
        <v>965</v>
      </c>
    </row>
    <row r="16" spans="1:5" ht="12.75">
      <c r="A16" s="278">
        <v>42246</v>
      </c>
      <c r="B16" s="96">
        <v>1</v>
      </c>
      <c r="C16" s="279">
        <v>537</v>
      </c>
      <c r="D16" s="279"/>
      <c r="E16" s="280" t="s">
        <v>965</v>
      </c>
    </row>
    <row r="17" spans="1:5" ht="12.75">
      <c r="A17" s="278">
        <v>42256</v>
      </c>
      <c r="B17" s="96">
        <v>1</v>
      </c>
      <c r="C17" s="279">
        <v>5660.46</v>
      </c>
      <c r="D17" s="279"/>
      <c r="E17" s="280" t="s">
        <v>967</v>
      </c>
    </row>
    <row r="18" spans="1:5" ht="12.75">
      <c r="A18" s="278">
        <v>42267</v>
      </c>
      <c r="B18" s="96">
        <v>1</v>
      </c>
      <c r="C18" s="279">
        <v>396.4</v>
      </c>
      <c r="D18" s="279"/>
      <c r="E18" s="280" t="s">
        <v>965</v>
      </c>
    </row>
    <row r="19" spans="1:5" ht="12.75">
      <c r="A19" s="278">
        <v>42326</v>
      </c>
      <c r="B19" s="96">
        <v>1</v>
      </c>
      <c r="C19" s="279">
        <v>565.8</v>
      </c>
      <c r="D19" s="279"/>
      <c r="E19" s="280" t="s">
        <v>966</v>
      </c>
    </row>
    <row r="20" spans="1:5" ht="12.75">
      <c r="A20" s="278">
        <v>42326</v>
      </c>
      <c r="B20" s="96">
        <v>1</v>
      </c>
      <c r="C20" s="279">
        <v>664</v>
      </c>
      <c r="D20" s="279"/>
      <c r="E20" s="280" t="s">
        <v>966</v>
      </c>
    </row>
    <row r="21" spans="1:5" ht="15.75">
      <c r="A21" s="418"/>
      <c r="B21" s="418"/>
      <c r="C21" s="283">
        <f>SUM(C7:C20)</f>
        <v>34458.770000000004</v>
      </c>
      <c r="D21" s="283">
        <f>SUM(D7:D20)</f>
        <v>20000</v>
      </c>
      <c r="E21" s="280"/>
    </row>
    <row r="22" spans="1:5" ht="12.75">
      <c r="A22" s="278">
        <v>42437</v>
      </c>
      <c r="B22" s="96">
        <v>1</v>
      </c>
      <c r="C22" s="279">
        <v>6167.05</v>
      </c>
      <c r="D22" s="279"/>
      <c r="E22" s="280" t="s">
        <v>966</v>
      </c>
    </row>
    <row r="23" spans="1:5" ht="12.75">
      <c r="A23" s="339">
        <v>42492</v>
      </c>
      <c r="B23" s="96">
        <v>1</v>
      </c>
      <c r="C23" s="279">
        <v>13800</v>
      </c>
      <c r="D23" s="279"/>
      <c r="E23" s="280" t="s">
        <v>965</v>
      </c>
    </row>
    <row r="24" spans="1:5" ht="12.75">
      <c r="A24" s="278">
        <v>42522</v>
      </c>
      <c r="B24" s="96">
        <v>1</v>
      </c>
      <c r="C24" s="279">
        <v>1900.28</v>
      </c>
      <c r="D24" s="279"/>
      <c r="E24" s="280" t="s">
        <v>966</v>
      </c>
    </row>
    <row r="25" spans="1:5" ht="12.75">
      <c r="A25" s="278">
        <v>42535</v>
      </c>
      <c r="B25" s="96">
        <v>1</v>
      </c>
      <c r="C25" s="279">
        <v>2227.4</v>
      </c>
      <c r="D25" s="279"/>
      <c r="E25" s="280" t="s">
        <v>966</v>
      </c>
    </row>
    <row r="26" spans="1:5" ht="12.75">
      <c r="A26" s="278">
        <v>42572</v>
      </c>
      <c r="B26" s="96">
        <v>1</v>
      </c>
      <c r="C26" s="279">
        <v>269.27</v>
      </c>
      <c r="D26" s="279"/>
      <c r="E26" s="280" t="s">
        <v>965</v>
      </c>
    </row>
    <row r="27" spans="1:5" ht="12.75">
      <c r="A27" s="281">
        <v>2016</v>
      </c>
      <c r="B27" s="96">
        <v>1</v>
      </c>
      <c r="C27" s="279">
        <v>550</v>
      </c>
      <c r="D27" s="279"/>
      <c r="E27" s="280" t="s">
        <v>966</v>
      </c>
    </row>
    <row r="28" spans="1:5" ht="12.75">
      <c r="A28" s="278">
        <v>42572</v>
      </c>
      <c r="B28" s="96">
        <v>1</v>
      </c>
      <c r="C28" s="279">
        <v>360</v>
      </c>
      <c r="D28" s="279"/>
      <c r="E28" s="280" t="s">
        <v>965</v>
      </c>
    </row>
    <row r="29" spans="1:5" ht="12.75">
      <c r="A29" s="278">
        <v>42693</v>
      </c>
      <c r="B29" s="96">
        <v>1</v>
      </c>
      <c r="C29" s="279">
        <v>932</v>
      </c>
      <c r="D29" s="279"/>
      <c r="E29" s="280" t="s">
        <v>969</v>
      </c>
    </row>
    <row r="30" spans="1:5" ht="12.75">
      <c r="A30" s="278">
        <v>42702</v>
      </c>
      <c r="B30" s="96">
        <v>1</v>
      </c>
      <c r="C30" s="279">
        <v>2175.91</v>
      </c>
      <c r="D30" s="279"/>
      <c r="E30" s="280" t="s">
        <v>966</v>
      </c>
    </row>
    <row r="31" spans="1:5" ht="12.75">
      <c r="A31" s="278">
        <v>42735</v>
      </c>
      <c r="B31" s="96">
        <v>1</v>
      </c>
      <c r="C31" s="279">
        <v>201.11</v>
      </c>
      <c r="D31" s="279"/>
      <c r="E31" s="280" t="s">
        <v>965</v>
      </c>
    </row>
    <row r="32" spans="1:5" ht="15.75">
      <c r="A32" s="418"/>
      <c r="B32" s="418"/>
      <c r="C32" s="283">
        <f>SUM(C22:C31)</f>
        <v>28583.02</v>
      </c>
      <c r="D32" s="283">
        <f>SUM(D22:D31)</f>
        <v>0</v>
      </c>
      <c r="E32" s="280"/>
    </row>
    <row r="33" spans="1:5" ht="12.75">
      <c r="A33" s="281">
        <v>2017</v>
      </c>
      <c r="B33" s="96">
        <v>1</v>
      </c>
      <c r="C33" s="279">
        <v>2698.12</v>
      </c>
      <c r="D33" s="279"/>
      <c r="E33" s="280" t="s">
        <v>966</v>
      </c>
    </row>
    <row r="34" spans="1:5" ht="12.75">
      <c r="A34" s="278">
        <v>42759</v>
      </c>
      <c r="B34" s="96">
        <v>1</v>
      </c>
      <c r="C34" s="279">
        <v>2158.92</v>
      </c>
      <c r="D34" s="279"/>
      <c r="E34" s="280" t="s">
        <v>967</v>
      </c>
    </row>
    <row r="35" spans="1:5" ht="12.75">
      <c r="A35" s="278">
        <v>42809</v>
      </c>
      <c r="B35" s="96">
        <v>1</v>
      </c>
      <c r="C35" s="279">
        <v>199</v>
      </c>
      <c r="D35" s="279"/>
      <c r="E35" s="280" t="s">
        <v>965</v>
      </c>
    </row>
    <row r="36" spans="1:5" ht="12.75">
      <c r="A36" s="278">
        <v>42814</v>
      </c>
      <c r="B36" s="96">
        <v>1</v>
      </c>
      <c r="C36" s="279">
        <v>4204.15</v>
      </c>
      <c r="D36" s="279"/>
      <c r="E36" s="280" t="s">
        <v>966</v>
      </c>
    </row>
    <row r="37" spans="1:5" ht="12.75">
      <c r="A37" s="278">
        <v>42825</v>
      </c>
      <c r="B37" s="96">
        <v>1</v>
      </c>
      <c r="C37" s="279">
        <v>1170.05</v>
      </c>
      <c r="D37" s="279"/>
      <c r="E37" s="280" t="s">
        <v>965</v>
      </c>
    </row>
    <row r="38" spans="1:5" ht="12.75">
      <c r="A38" s="278">
        <v>42841</v>
      </c>
      <c r="B38" s="96">
        <v>1</v>
      </c>
      <c r="C38" s="279">
        <v>376</v>
      </c>
      <c r="D38" s="279"/>
      <c r="E38" s="280" t="s">
        <v>965</v>
      </c>
    </row>
    <row r="39" spans="1:5" ht="12.75">
      <c r="A39" s="278">
        <v>42844</v>
      </c>
      <c r="B39" s="96">
        <v>1</v>
      </c>
      <c r="C39" s="279">
        <v>1041.31</v>
      </c>
      <c r="D39" s="279"/>
      <c r="E39" s="280" t="s">
        <v>965</v>
      </c>
    </row>
    <row r="40" spans="1:5" ht="12.75">
      <c r="A40" s="278">
        <v>42845</v>
      </c>
      <c r="B40" s="96">
        <v>1</v>
      </c>
      <c r="C40" s="279">
        <v>443</v>
      </c>
      <c r="D40" s="279"/>
      <c r="E40" s="280" t="s">
        <v>965</v>
      </c>
    </row>
    <row r="41" spans="1:5" ht="12.75">
      <c r="A41" s="278">
        <v>42887</v>
      </c>
      <c r="B41" s="96">
        <v>1</v>
      </c>
      <c r="C41" s="279">
        <v>116.17</v>
      </c>
      <c r="D41" s="279"/>
      <c r="E41" s="280" t="s">
        <v>970</v>
      </c>
    </row>
    <row r="42" spans="1:5" ht="12.75">
      <c r="A42" s="278">
        <v>42909</v>
      </c>
      <c r="B42" s="96">
        <v>1</v>
      </c>
      <c r="C42" s="279">
        <v>3690</v>
      </c>
      <c r="D42" s="279"/>
      <c r="E42" s="280" t="s">
        <v>966</v>
      </c>
    </row>
    <row r="43" spans="1:5" ht="12.75">
      <c r="A43" s="278">
        <v>42919</v>
      </c>
      <c r="B43" s="96">
        <v>1</v>
      </c>
      <c r="C43" s="279">
        <v>175</v>
      </c>
      <c r="D43" s="279"/>
      <c r="E43" s="280" t="s">
        <v>969</v>
      </c>
    </row>
    <row r="44" spans="1:5" ht="12.75">
      <c r="A44" s="278">
        <v>42920</v>
      </c>
      <c r="B44" s="96">
        <v>1</v>
      </c>
      <c r="C44" s="279">
        <v>330</v>
      </c>
      <c r="D44" s="279"/>
      <c r="E44" s="280" t="s">
        <v>965</v>
      </c>
    </row>
    <row r="45" spans="1:5" ht="12.75">
      <c r="A45" s="278">
        <v>42921</v>
      </c>
      <c r="B45" s="96">
        <v>1</v>
      </c>
      <c r="C45" s="279">
        <v>1617.88</v>
      </c>
      <c r="D45" s="279"/>
      <c r="E45" s="280" t="s">
        <v>966</v>
      </c>
    </row>
    <row r="46" spans="1:5" ht="12.75">
      <c r="A46" s="278">
        <v>42940</v>
      </c>
      <c r="B46" s="96">
        <v>1</v>
      </c>
      <c r="C46" s="279">
        <v>2690.43</v>
      </c>
      <c r="D46" s="279"/>
      <c r="E46" s="280" t="s">
        <v>966</v>
      </c>
    </row>
    <row r="47" spans="1:5" ht="12.75">
      <c r="A47" s="278">
        <v>42999</v>
      </c>
      <c r="B47" s="96">
        <v>1</v>
      </c>
      <c r="C47" s="279">
        <v>1461.04</v>
      </c>
      <c r="D47" s="279"/>
      <c r="E47" s="280" t="s">
        <v>966</v>
      </c>
    </row>
    <row r="48" spans="1:5" ht="12.75">
      <c r="A48" s="278">
        <v>43014</v>
      </c>
      <c r="B48" s="96">
        <v>1</v>
      </c>
      <c r="C48" s="279">
        <v>100</v>
      </c>
      <c r="D48" s="279"/>
      <c r="E48" s="280" t="s">
        <v>966</v>
      </c>
    </row>
    <row r="49" spans="1:5" ht="12.75">
      <c r="A49" s="278">
        <v>43014</v>
      </c>
      <c r="B49" s="96">
        <v>1</v>
      </c>
      <c r="C49" s="279">
        <v>1516.21</v>
      </c>
      <c r="D49" s="279"/>
      <c r="E49" s="280" t="s">
        <v>966</v>
      </c>
    </row>
    <row r="50" spans="1:5" ht="12.75">
      <c r="A50" s="278">
        <v>43014</v>
      </c>
      <c r="B50" s="96">
        <v>1</v>
      </c>
      <c r="C50" s="279">
        <v>1949.68</v>
      </c>
      <c r="D50" s="279"/>
      <c r="E50" s="280" t="s">
        <v>966</v>
      </c>
    </row>
    <row r="51" spans="1:5" ht="12.75">
      <c r="A51" s="278">
        <v>43014</v>
      </c>
      <c r="B51" s="96">
        <v>1</v>
      </c>
      <c r="C51" s="279">
        <v>2091</v>
      </c>
      <c r="D51" s="279"/>
      <c r="E51" s="280" t="s">
        <v>966</v>
      </c>
    </row>
    <row r="52" spans="1:5" ht="12.75">
      <c r="A52" s="278">
        <v>43014</v>
      </c>
      <c r="B52" s="96">
        <v>1</v>
      </c>
      <c r="C52" s="279">
        <v>2952</v>
      </c>
      <c r="D52" s="279"/>
      <c r="E52" s="280" t="s">
        <v>966</v>
      </c>
    </row>
    <row r="53" spans="1:5" ht="12.75">
      <c r="A53" s="278">
        <v>43014</v>
      </c>
      <c r="B53" s="96">
        <v>1</v>
      </c>
      <c r="C53" s="279">
        <v>2968.95</v>
      </c>
      <c r="D53" s="279"/>
      <c r="E53" s="280" t="s">
        <v>966</v>
      </c>
    </row>
    <row r="54" spans="1:5" ht="12.75">
      <c r="A54" s="278">
        <v>43014</v>
      </c>
      <c r="B54" s="96">
        <v>1</v>
      </c>
      <c r="C54" s="279">
        <v>3033.35</v>
      </c>
      <c r="D54" s="279"/>
      <c r="E54" s="280" t="s">
        <v>966</v>
      </c>
    </row>
    <row r="55" spans="1:5" ht="12.75">
      <c r="A55" s="339">
        <v>43014</v>
      </c>
      <c r="B55" s="96">
        <v>1</v>
      </c>
      <c r="C55" s="279"/>
      <c r="D55" s="279">
        <v>1797.46</v>
      </c>
      <c r="E55" s="280" t="s">
        <v>965</v>
      </c>
    </row>
    <row r="56" spans="1:5" ht="12.75">
      <c r="A56" s="339">
        <v>43065</v>
      </c>
      <c r="B56" s="96">
        <v>1</v>
      </c>
      <c r="C56" s="279"/>
      <c r="D56" s="279">
        <v>4130.53</v>
      </c>
      <c r="E56" s="280" t="s">
        <v>965</v>
      </c>
    </row>
    <row r="57" spans="1:5" ht="12.75">
      <c r="A57" s="278">
        <v>43080</v>
      </c>
      <c r="B57" s="96">
        <v>1</v>
      </c>
      <c r="C57" s="279">
        <v>3292.6</v>
      </c>
      <c r="D57" s="279"/>
      <c r="E57" s="280" t="s">
        <v>966</v>
      </c>
    </row>
    <row r="58" spans="1:5" ht="15.75">
      <c r="A58" s="339"/>
      <c r="B58" s="96"/>
      <c r="C58" s="283">
        <f>SUM(C33:C57)</f>
        <v>40274.85999999999</v>
      </c>
      <c r="D58" s="283">
        <f>SUM(D33:D57)</f>
        <v>5927.99</v>
      </c>
      <c r="E58" s="280"/>
    </row>
    <row r="59" spans="1:5" ht="12.75">
      <c r="A59" s="281">
        <v>2018</v>
      </c>
      <c r="B59" s="96">
        <v>1</v>
      </c>
      <c r="C59" s="279">
        <v>1385.5</v>
      </c>
      <c r="D59" s="279"/>
      <c r="E59" s="280" t="s">
        <v>965</v>
      </c>
    </row>
    <row r="60" spans="1:5" ht="12.75">
      <c r="A60" s="339">
        <v>43134</v>
      </c>
      <c r="B60" s="96">
        <v>1</v>
      </c>
      <c r="C60" s="279"/>
      <c r="D60" s="279">
        <v>619</v>
      </c>
      <c r="E60" s="280" t="s">
        <v>970</v>
      </c>
    </row>
    <row r="61" spans="1:5" ht="15.75">
      <c r="A61" s="419"/>
      <c r="B61" s="419"/>
      <c r="C61" s="283">
        <f>SUM(C59:C60)</f>
        <v>1385.5</v>
      </c>
      <c r="D61" s="283">
        <f>SUM(D60)</f>
        <v>619</v>
      </c>
      <c r="E61" s="227"/>
    </row>
    <row r="62" spans="3:4" ht="23.25">
      <c r="C62" s="282">
        <f>SUM(C61,C58,C32,C21)</f>
        <v>104702.15</v>
      </c>
      <c r="D62" s="282">
        <f>SUM(D61,D58,D32,D21)</f>
        <v>26546.989999999998</v>
      </c>
    </row>
    <row r="65" spans="1:5" ht="15.75">
      <c r="A65" s="417" t="s">
        <v>972</v>
      </c>
      <c r="B65" s="417"/>
      <c r="C65" s="417"/>
      <c r="D65" s="417"/>
      <c r="E65" s="417"/>
    </row>
    <row r="66" spans="1:5" ht="12.75">
      <c r="A66" s="278">
        <v>42157</v>
      </c>
      <c r="B66" s="284">
        <v>1</v>
      </c>
      <c r="C66" s="279">
        <v>4800</v>
      </c>
      <c r="D66" s="340"/>
      <c r="E66" s="285" t="s">
        <v>963</v>
      </c>
    </row>
    <row r="67" spans="1:5" ht="15.75">
      <c r="A67" s="278"/>
      <c r="B67" s="284"/>
      <c r="C67" s="283">
        <f>SUM(C66)</f>
        <v>4800</v>
      </c>
      <c r="D67" s="341"/>
      <c r="E67" s="285"/>
    </row>
    <row r="68" spans="1:5" ht="12.75">
      <c r="A68" s="278">
        <v>42426</v>
      </c>
      <c r="B68" s="284">
        <v>1</v>
      </c>
      <c r="C68" s="279">
        <v>2063.34</v>
      </c>
      <c r="D68" s="340"/>
      <c r="E68" s="285" t="s">
        <v>968</v>
      </c>
    </row>
    <row r="69" spans="1:5" ht="12.75">
      <c r="A69" s="278">
        <v>42451</v>
      </c>
      <c r="B69" s="284">
        <v>1</v>
      </c>
      <c r="C69" s="279">
        <v>872.5</v>
      </c>
      <c r="D69" s="340"/>
      <c r="E69" s="285" t="s">
        <v>963</v>
      </c>
    </row>
    <row r="70" spans="1:5" ht="12.75">
      <c r="A70" s="278">
        <v>42471</v>
      </c>
      <c r="B70" s="284">
        <v>1</v>
      </c>
      <c r="C70" s="279">
        <v>590.83</v>
      </c>
      <c r="D70" s="340"/>
      <c r="E70" s="285" t="s">
        <v>963</v>
      </c>
    </row>
    <row r="71" spans="1:5" ht="15.75">
      <c r="A71" s="278"/>
      <c r="B71" s="284"/>
      <c r="C71" s="283">
        <f>SUM(C68:C70)</f>
        <v>3526.67</v>
      </c>
      <c r="D71" s="341"/>
      <c r="E71" s="285"/>
    </row>
    <row r="72" spans="1:5" ht="12.75">
      <c r="A72" s="278">
        <v>42912</v>
      </c>
      <c r="B72" s="284">
        <v>1</v>
      </c>
      <c r="C72" s="279">
        <v>2126.01</v>
      </c>
      <c r="D72" s="340"/>
      <c r="E72" s="285" t="s">
        <v>963</v>
      </c>
    </row>
    <row r="73" spans="1:5" ht="12.75">
      <c r="A73" s="278">
        <v>42916</v>
      </c>
      <c r="B73" s="284">
        <v>1</v>
      </c>
      <c r="C73" s="279">
        <v>8087.45</v>
      </c>
      <c r="D73" s="340"/>
      <c r="E73" s="285" t="s">
        <v>963</v>
      </c>
    </row>
    <row r="74" spans="1:5" ht="12.75">
      <c r="A74" s="278">
        <v>43026</v>
      </c>
      <c r="B74" s="284">
        <v>1</v>
      </c>
      <c r="C74" s="279">
        <v>3386.69</v>
      </c>
      <c r="D74" s="340"/>
      <c r="E74" s="285" t="s">
        <v>963</v>
      </c>
    </row>
    <row r="75" spans="1:5" ht="12.75">
      <c r="A75" s="278">
        <v>43066</v>
      </c>
      <c r="B75" s="284">
        <v>1</v>
      </c>
      <c r="C75" s="279">
        <v>4639.26</v>
      </c>
      <c r="D75" s="340"/>
      <c r="E75" s="285" t="s">
        <v>963</v>
      </c>
    </row>
    <row r="76" spans="1:5" ht="12.75">
      <c r="A76" s="278">
        <v>42745</v>
      </c>
      <c r="B76" s="284">
        <v>1</v>
      </c>
      <c r="C76" s="279">
        <v>224.19</v>
      </c>
      <c r="D76" s="340"/>
      <c r="E76" s="285" t="s">
        <v>968</v>
      </c>
    </row>
    <row r="77" spans="3:4" ht="15.75">
      <c r="C77" s="283">
        <f>SUM(C72:C76)</f>
        <v>18463.6</v>
      </c>
      <c r="D77" s="283"/>
    </row>
    <row r="78" spans="3:4" ht="23.25">
      <c r="C78" s="282">
        <f>SUM(C77,C71,C67)</f>
        <v>26790.269999999997</v>
      </c>
      <c r="D78" s="282"/>
    </row>
  </sheetData>
  <sheetProtection/>
  <mergeCells count="7">
    <mergeCell ref="A6:E6"/>
    <mergeCell ref="A21:B21"/>
    <mergeCell ref="A32:B32"/>
    <mergeCell ref="A61:B61"/>
    <mergeCell ref="A65:E65"/>
    <mergeCell ref="A2:J2"/>
    <mergeCell ref="A4:E4"/>
  </mergeCells>
  <printOptions/>
  <pageMargins left="0.75" right="0.75" top="1" bottom="1" header="0.5" footer="0.5"/>
  <pageSetup horizontalDpi="600" verticalDpi="600" orientation="portrait" paperSize="9" scale="65" r:id="rId1"/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D17"/>
  <sheetViews>
    <sheetView view="pageBreakPreview" zoomScaleSheetLayoutView="100" zoomScalePageLayoutView="0" workbookViewId="0" topLeftCell="A1">
      <selection activeCell="F4" sqref="F4"/>
    </sheetView>
  </sheetViews>
  <sheetFormatPr defaultColWidth="9.140625" defaultRowHeight="12.75"/>
  <cols>
    <col min="1" max="1" width="3.57421875" style="0" bestFit="1" customWidth="1"/>
    <col min="2" max="2" width="49.00390625" style="0" customWidth="1"/>
    <col min="3" max="3" width="37.57421875" style="0" customWidth="1"/>
  </cols>
  <sheetData>
    <row r="2" spans="1:4" ht="53.25" customHeight="1">
      <c r="A2" s="426" t="s">
        <v>933</v>
      </c>
      <c r="B2" s="426"/>
      <c r="C2" s="426"/>
      <c r="D2" s="23"/>
    </row>
    <row r="3" spans="1:4" ht="9" customHeight="1">
      <c r="A3" s="22"/>
      <c r="B3" s="22"/>
      <c r="C3" s="22"/>
      <c r="D3" s="23"/>
    </row>
    <row r="5" spans="1:3" ht="30.75" customHeight="1">
      <c r="A5" s="24" t="s">
        <v>25</v>
      </c>
      <c r="B5" s="24" t="s">
        <v>26</v>
      </c>
      <c r="C5" s="25" t="s">
        <v>27</v>
      </c>
    </row>
    <row r="6" spans="1:3" ht="14.25" customHeight="1">
      <c r="A6" s="425" t="s">
        <v>118</v>
      </c>
      <c r="B6" s="425"/>
      <c r="C6" s="425"/>
    </row>
    <row r="7" spans="1:3" s="92" customFormat="1" ht="18" customHeight="1">
      <c r="A7" s="216" t="s">
        <v>28</v>
      </c>
      <c r="B7" s="60" t="s">
        <v>122</v>
      </c>
      <c r="C7" s="147" t="s">
        <v>137</v>
      </c>
    </row>
    <row r="8" spans="1:3" ht="18" customHeight="1">
      <c r="A8" s="425" t="s">
        <v>124</v>
      </c>
      <c r="B8" s="425"/>
      <c r="C8" s="425"/>
    </row>
    <row r="9" spans="1:3" s="92" customFormat="1" ht="18" customHeight="1">
      <c r="A9" s="216" t="s">
        <v>28</v>
      </c>
      <c r="B9" s="220" t="s">
        <v>140</v>
      </c>
      <c r="C9" s="221" t="s">
        <v>148</v>
      </c>
    </row>
    <row r="10" spans="1:3" ht="18" customHeight="1">
      <c r="A10" s="425" t="s">
        <v>163</v>
      </c>
      <c r="B10" s="425"/>
      <c r="C10" s="425"/>
    </row>
    <row r="11" spans="1:3" s="92" customFormat="1" ht="18" customHeight="1">
      <c r="A11" s="216" t="s">
        <v>28</v>
      </c>
      <c r="B11" s="60" t="s">
        <v>122</v>
      </c>
      <c r="C11" s="158" t="s">
        <v>137</v>
      </c>
    </row>
    <row r="12" spans="1:3" ht="18" customHeight="1">
      <c r="A12" s="425" t="s">
        <v>281</v>
      </c>
      <c r="B12" s="425"/>
      <c r="C12" s="425"/>
    </row>
    <row r="13" spans="1:3" ht="70.5" customHeight="1">
      <c r="A13" s="231" t="s">
        <v>28</v>
      </c>
      <c r="B13" s="232" t="s">
        <v>912</v>
      </c>
      <c r="C13" s="25" t="s">
        <v>913</v>
      </c>
    </row>
    <row r="14" spans="1:3" ht="18" customHeight="1">
      <c r="A14" s="425" t="s">
        <v>331</v>
      </c>
      <c r="B14" s="425"/>
      <c r="C14" s="425"/>
    </row>
    <row r="15" spans="1:3" s="92" customFormat="1" ht="18" customHeight="1">
      <c r="A15" s="216" t="s">
        <v>28</v>
      </c>
      <c r="B15" s="60" t="s">
        <v>335</v>
      </c>
      <c r="C15" s="221"/>
    </row>
    <row r="16" spans="1:3" ht="18" customHeight="1">
      <c r="A16" s="425" t="s">
        <v>430</v>
      </c>
      <c r="B16" s="425"/>
      <c r="C16" s="425"/>
    </row>
    <row r="17" spans="1:3" s="92" customFormat="1" ht="32.25" customHeight="1">
      <c r="A17" s="216" t="s">
        <v>28</v>
      </c>
      <c r="B17" s="60" t="s">
        <v>434</v>
      </c>
      <c r="C17" s="246" t="s">
        <v>435</v>
      </c>
    </row>
  </sheetData>
  <sheetProtection/>
  <mergeCells count="7">
    <mergeCell ref="A14:C14"/>
    <mergeCell ref="A16:C16"/>
    <mergeCell ref="A2:C2"/>
    <mergeCell ref="A6:C6"/>
    <mergeCell ref="A8:C8"/>
    <mergeCell ref="A10:C10"/>
    <mergeCell ref="A12:C12"/>
  </mergeCells>
  <printOptions/>
  <pageMargins left="0.75" right="0.75" top="1" bottom="1" header="0.5" footer="0.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jan.biezunski</cp:lastModifiedBy>
  <cp:lastPrinted>2018-03-26T07:43:42Z</cp:lastPrinted>
  <dcterms:created xsi:type="dcterms:W3CDTF">2003-03-13T10:23:20Z</dcterms:created>
  <dcterms:modified xsi:type="dcterms:W3CDTF">2018-03-27T08:55:14Z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