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504"/>
  <workbookPr/>
  <bookViews>
    <workbookView xWindow="0" yWindow="120" windowWidth="19035" windowHeight="8700" activeTab="0"/>
  </bookViews>
  <sheets>
    <sheet name="Harmonogram_spłat" sheetId="1" r:id="rId1"/>
    <sheet name="Tabela_obliczenia_ceny" sheetId="2" r:id="rId2"/>
  </sheets>
  <externalReferences>
    <externalReference r:id="rId5"/>
  </externalReferences>
  <definedNames>
    <definedName name="_xlnm.Print_Area" localSheetId="0">'Harmonogram_spłat'!$A$1:$D$147</definedName>
    <definedName name="_xlnm.Print_Area" localSheetId="1">'Tabela_obliczenia_ceny'!$A$1:$K$161</definedName>
  </definedNames>
  <calcPr fullCalcOnLoad="1"/>
</workbook>
</file>

<file path=xl/sharedStrings.xml><?xml version="1.0" encoding="utf-8"?>
<sst xmlns="http://schemas.openxmlformats.org/spreadsheetml/2006/main" count="183" uniqueCount="40">
  <si>
    <t>Lata</t>
  </si>
  <si>
    <t>Kwota kredytu</t>
  </si>
  <si>
    <t>Termin spłat rat kredytu</t>
  </si>
  <si>
    <t>Wysokość rat spłaty kredytu</t>
  </si>
  <si>
    <t>RAZEM 2014</t>
  </si>
  <si>
    <t>RAZEM 2013</t>
  </si>
  <si>
    <t>RAZEM 2015</t>
  </si>
  <si>
    <t>RAZEM 2016</t>
  </si>
  <si>
    <t>RAZEM 2017</t>
  </si>
  <si>
    <t>RAZEM 2018</t>
  </si>
  <si>
    <t>RAZEM 2019</t>
  </si>
  <si>
    <t>RAZEM 2020</t>
  </si>
  <si>
    <t>RAZEM 2021</t>
  </si>
  <si>
    <t>RAZEM 2022</t>
  </si>
  <si>
    <t>RAZEM 2023</t>
  </si>
  <si>
    <t>RAZEM 2024</t>
  </si>
  <si>
    <t>OGÓŁEM ZA LATA 2013 - 2024</t>
  </si>
  <si>
    <t>x</t>
  </si>
  <si>
    <t>Okres kredytowania</t>
  </si>
  <si>
    <t>Kwota zadłużenia</t>
  </si>
  <si>
    <t>WIBOR 1M</t>
  </si>
  <si>
    <t>Marża %</t>
  </si>
  <si>
    <t>Ilość dni</t>
  </si>
  <si>
    <t>Mnożnik</t>
  </si>
  <si>
    <t>Od dnia</t>
  </si>
  <si>
    <t>Do dnia</t>
  </si>
  <si>
    <t>1/(365x100)</t>
  </si>
  <si>
    <t>Razem odsetki</t>
  </si>
  <si>
    <t>Wartość prowizji</t>
  </si>
  <si>
    <t>Całkowity koszt kredytu</t>
  </si>
  <si>
    <t>1/(366x100)</t>
  </si>
  <si>
    <t>Odsetki od kredytu w zł  (4x8x9x10)</t>
  </si>
  <si>
    <t>Oprocentowanie    (6+7)</t>
  </si>
  <si>
    <t>Spłata rat kredytu</t>
  </si>
  <si>
    <t>Lp.</t>
  </si>
  <si>
    <t>Załącznik Nr 6 o SIWZ</t>
  </si>
  <si>
    <t>„Udzielenie kredytu długoterminowego w wysokości 18.678.005 zł”</t>
  </si>
  <si>
    <t>przedstawiamy:</t>
  </si>
  <si>
    <t>TABELĘ OBLICZENIA CENY ZAMÓWIENIA</t>
  </si>
  <si>
    <t>Przystępując do postępowania w sprawie udzielenia zamówienia publicznego dotyczącego: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</si>
</sst>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6" fillId="0" borderId="1" xfId="20" applyFont="1" applyBorder="1" applyAlignment="1">
      <alignment/>
    </xf>
    <xf numFmtId="4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center"/>
    </xf>
    <xf numFmtId="44" fontId="8" fillId="0" borderId="1" xfId="20" applyFont="1" applyBorder="1" applyAlignment="1">
      <alignment/>
    </xf>
    <xf numFmtId="10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c\Desktop\Sp&#322;ata_kredyt&#243;w_PKO_przeta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91">
          <cell r="F91">
            <v>18678005</v>
          </cell>
          <cell r="H91">
            <v>523824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2"/>
  <sheetViews>
    <sheetView tabSelected="1" view="pageBreakPreview" zoomScaleSheetLayoutView="100" workbookViewId="0" topLeftCell="A138">
      <selection activeCell="G153" sqref="G152:G153"/>
    </sheetView>
  </sheetViews>
  <sheetFormatPr defaultColWidth="9.140625" defaultRowHeight="12.75"/>
  <cols>
    <col min="1" max="1" width="10.8515625" style="1" customWidth="1"/>
    <col min="2" max="2" width="21.421875" style="1" customWidth="1"/>
    <col min="3" max="3" width="22.140625" style="1" customWidth="1"/>
    <col min="4" max="4" width="21.00390625" style="3" customWidth="1"/>
    <col min="5" max="16384" width="9.140625" style="1" customWidth="1"/>
  </cols>
  <sheetData>
    <row r="1" spans="1:4" s="5" customFormat="1" ht="41.25" customHeight="1">
      <c r="A1" s="6" t="s">
        <v>0</v>
      </c>
      <c r="B1" s="6" t="s">
        <v>1</v>
      </c>
      <c r="C1" s="6" t="s">
        <v>3</v>
      </c>
      <c r="D1" s="6" t="s">
        <v>2</v>
      </c>
    </row>
    <row r="2" spans="1:4" ht="12" customHeight="1">
      <c r="A2" s="13"/>
      <c r="B2" s="29">
        <f>'[1]Arkusz1'!$F$91</f>
        <v>18678005</v>
      </c>
      <c r="C2" s="7">
        <v>0</v>
      </c>
      <c r="D2" s="9">
        <v>41639</v>
      </c>
    </row>
    <row r="3" spans="1:4" s="4" customFormat="1" ht="12" customHeight="1">
      <c r="A3" s="31" t="s">
        <v>5</v>
      </c>
      <c r="B3" s="31"/>
      <c r="C3" s="8">
        <f>SUM(C2:C2)</f>
        <v>0</v>
      </c>
      <c r="D3" s="10" t="s">
        <v>17</v>
      </c>
    </row>
    <row r="4" spans="1:4" ht="12" customHeight="1">
      <c r="A4" s="30">
        <v>2014</v>
      </c>
      <c r="B4" s="7">
        <f>B2-C4</f>
        <v>18634353</v>
      </c>
      <c r="C4" s="7">
        <f>'[1]Arkusz1'!$H$91/12</f>
        <v>43652</v>
      </c>
      <c r="D4" s="9">
        <v>41670</v>
      </c>
    </row>
    <row r="5" spans="1:4" ht="12" customHeight="1">
      <c r="A5" s="30"/>
      <c r="B5" s="7">
        <f aca="true" t="shared" si="0" ref="B5:B60">B4-C5</f>
        <v>18590701</v>
      </c>
      <c r="C5" s="7">
        <f>'[1]Arkusz1'!$H$91/12</f>
        <v>43652</v>
      </c>
      <c r="D5" s="9">
        <v>41698</v>
      </c>
    </row>
    <row r="6" spans="1:4" ht="12" customHeight="1">
      <c r="A6" s="30"/>
      <c r="B6" s="7">
        <f t="shared" si="0"/>
        <v>18547049</v>
      </c>
      <c r="C6" s="7">
        <f>'[1]Arkusz1'!$H$91/12</f>
        <v>43652</v>
      </c>
      <c r="D6" s="9">
        <v>41729</v>
      </c>
    </row>
    <row r="7" spans="1:4" ht="12" customHeight="1">
      <c r="A7" s="30"/>
      <c r="B7" s="7">
        <f t="shared" si="0"/>
        <v>18503397</v>
      </c>
      <c r="C7" s="7">
        <f>'[1]Arkusz1'!$H$91/12</f>
        <v>43652</v>
      </c>
      <c r="D7" s="9">
        <v>41759</v>
      </c>
    </row>
    <row r="8" spans="1:4" ht="12" customHeight="1">
      <c r="A8" s="30"/>
      <c r="B8" s="7">
        <f t="shared" si="0"/>
        <v>18459745</v>
      </c>
      <c r="C8" s="7">
        <f>'[1]Arkusz1'!$H$91/12</f>
        <v>43652</v>
      </c>
      <c r="D8" s="9">
        <v>41790</v>
      </c>
    </row>
    <row r="9" spans="1:4" ht="12" customHeight="1">
      <c r="A9" s="30"/>
      <c r="B9" s="7">
        <f t="shared" si="0"/>
        <v>18416093</v>
      </c>
      <c r="C9" s="7">
        <f>'[1]Arkusz1'!$H$91/12</f>
        <v>43652</v>
      </c>
      <c r="D9" s="9">
        <v>41820</v>
      </c>
    </row>
    <row r="10" spans="1:4" ht="12" customHeight="1">
      <c r="A10" s="30"/>
      <c r="B10" s="7">
        <f t="shared" si="0"/>
        <v>18372441</v>
      </c>
      <c r="C10" s="7">
        <f>'[1]Arkusz1'!$H$91/12</f>
        <v>43652</v>
      </c>
      <c r="D10" s="9">
        <v>41851</v>
      </c>
    </row>
    <row r="11" spans="1:4" ht="12" customHeight="1">
      <c r="A11" s="30"/>
      <c r="B11" s="7">
        <f t="shared" si="0"/>
        <v>18328789</v>
      </c>
      <c r="C11" s="7">
        <f>'[1]Arkusz1'!$H$91/12</f>
        <v>43652</v>
      </c>
      <c r="D11" s="9">
        <v>41882</v>
      </c>
    </row>
    <row r="12" spans="1:4" ht="12" customHeight="1">
      <c r="A12" s="30"/>
      <c r="B12" s="7">
        <f t="shared" si="0"/>
        <v>18285137</v>
      </c>
      <c r="C12" s="7">
        <f>'[1]Arkusz1'!$H$91/12</f>
        <v>43652</v>
      </c>
      <c r="D12" s="9">
        <v>41912</v>
      </c>
    </row>
    <row r="13" spans="1:4" ht="12" customHeight="1">
      <c r="A13" s="30"/>
      <c r="B13" s="7">
        <f t="shared" si="0"/>
        <v>18241485</v>
      </c>
      <c r="C13" s="7">
        <f>'[1]Arkusz1'!$H$91/12</f>
        <v>43652</v>
      </c>
      <c r="D13" s="9">
        <v>41943</v>
      </c>
    </row>
    <row r="14" spans="1:4" ht="12" customHeight="1">
      <c r="A14" s="30"/>
      <c r="B14" s="7">
        <f t="shared" si="0"/>
        <v>18197833</v>
      </c>
      <c r="C14" s="7">
        <f>'[1]Arkusz1'!$H$91/12</f>
        <v>43652</v>
      </c>
      <c r="D14" s="9">
        <v>41973</v>
      </c>
    </row>
    <row r="15" spans="1:4" ht="12" customHeight="1">
      <c r="A15" s="30"/>
      <c r="B15" s="7">
        <f t="shared" si="0"/>
        <v>18154181</v>
      </c>
      <c r="C15" s="7">
        <f>'[1]Arkusz1'!$H$91/12</f>
        <v>43652</v>
      </c>
      <c r="D15" s="9">
        <v>42004</v>
      </c>
    </row>
    <row r="16" spans="1:4" ht="12" customHeight="1">
      <c r="A16" s="31" t="s">
        <v>4</v>
      </c>
      <c r="B16" s="31"/>
      <c r="C16" s="8">
        <f>SUM(C4:C15)</f>
        <v>523824</v>
      </c>
      <c r="D16" s="12" t="s">
        <v>17</v>
      </c>
    </row>
    <row r="17" spans="1:4" ht="12" customHeight="1">
      <c r="A17" s="30">
        <v>2015</v>
      </c>
      <c r="B17" s="7">
        <f>B15-C17</f>
        <v>18050696</v>
      </c>
      <c r="C17" s="7">
        <v>103485</v>
      </c>
      <c r="D17" s="9">
        <v>42035</v>
      </c>
    </row>
    <row r="18" spans="1:4" ht="12" customHeight="1">
      <c r="A18" s="30"/>
      <c r="B18" s="7">
        <f t="shared" si="0"/>
        <v>17947211</v>
      </c>
      <c r="C18" s="7">
        <f>C17</f>
        <v>103485</v>
      </c>
      <c r="D18" s="9">
        <v>42063</v>
      </c>
    </row>
    <row r="19" spans="1:4" ht="12" customHeight="1">
      <c r="A19" s="30"/>
      <c r="B19" s="7">
        <f t="shared" si="0"/>
        <v>17843726</v>
      </c>
      <c r="C19" s="7">
        <f aca="true" t="shared" si="1" ref="C19:C28">C18</f>
        <v>103485</v>
      </c>
      <c r="D19" s="9">
        <v>42094</v>
      </c>
    </row>
    <row r="20" spans="1:4" ht="12" customHeight="1">
      <c r="A20" s="30"/>
      <c r="B20" s="7">
        <f t="shared" si="0"/>
        <v>17740241</v>
      </c>
      <c r="C20" s="7">
        <f t="shared" si="1"/>
        <v>103485</v>
      </c>
      <c r="D20" s="9">
        <v>42124</v>
      </c>
    </row>
    <row r="21" spans="1:4" ht="12" customHeight="1">
      <c r="A21" s="30"/>
      <c r="B21" s="7">
        <f t="shared" si="0"/>
        <v>17636756</v>
      </c>
      <c r="C21" s="7">
        <f t="shared" si="1"/>
        <v>103485</v>
      </c>
      <c r="D21" s="9">
        <v>42155</v>
      </c>
    </row>
    <row r="22" spans="1:4" ht="12" customHeight="1">
      <c r="A22" s="30"/>
      <c r="B22" s="7">
        <f t="shared" si="0"/>
        <v>17533271</v>
      </c>
      <c r="C22" s="7">
        <f t="shared" si="1"/>
        <v>103485</v>
      </c>
      <c r="D22" s="9">
        <v>42185</v>
      </c>
    </row>
    <row r="23" spans="1:4" ht="12" customHeight="1">
      <c r="A23" s="30"/>
      <c r="B23" s="7">
        <f t="shared" si="0"/>
        <v>17429786</v>
      </c>
      <c r="C23" s="7">
        <f t="shared" si="1"/>
        <v>103485</v>
      </c>
      <c r="D23" s="9">
        <v>42216</v>
      </c>
    </row>
    <row r="24" spans="1:4" ht="12" customHeight="1">
      <c r="A24" s="30"/>
      <c r="B24" s="7">
        <f t="shared" si="0"/>
        <v>17326301</v>
      </c>
      <c r="C24" s="7">
        <f t="shared" si="1"/>
        <v>103485</v>
      </c>
      <c r="D24" s="9">
        <v>42247</v>
      </c>
    </row>
    <row r="25" spans="1:4" ht="12" customHeight="1">
      <c r="A25" s="30"/>
      <c r="B25" s="7">
        <f t="shared" si="0"/>
        <v>17222816</v>
      </c>
      <c r="C25" s="7">
        <f t="shared" si="1"/>
        <v>103485</v>
      </c>
      <c r="D25" s="9">
        <v>42277</v>
      </c>
    </row>
    <row r="26" spans="1:4" ht="12" customHeight="1">
      <c r="A26" s="30"/>
      <c r="B26" s="7">
        <f t="shared" si="0"/>
        <v>17119331</v>
      </c>
      <c r="C26" s="7">
        <f t="shared" si="1"/>
        <v>103485</v>
      </c>
      <c r="D26" s="9">
        <v>42308</v>
      </c>
    </row>
    <row r="27" spans="1:4" ht="12" customHeight="1">
      <c r="A27" s="30"/>
      <c r="B27" s="7">
        <f t="shared" si="0"/>
        <v>17015846</v>
      </c>
      <c r="C27" s="7">
        <f t="shared" si="1"/>
        <v>103485</v>
      </c>
      <c r="D27" s="9">
        <v>42338</v>
      </c>
    </row>
    <row r="28" spans="1:4" ht="12" customHeight="1">
      <c r="A28" s="30"/>
      <c r="B28" s="7">
        <f t="shared" si="0"/>
        <v>16912361</v>
      </c>
      <c r="C28" s="7">
        <f t="shared" si="1"/>
        <v>103485</v>
      </c>
      <c r="D28" s="9">
        <v>42369</v>
      </c>
    </row>
    <row r="29" spans="1:4" ht="12" customHeight="1">
      <c r="A29" s="31" t="s">
        <v>6</v>
      </c>
      <c r="B29" s="31"/>
      <c r="C29" s="8">
        <f>SUM(C17:C28)</f>
        <v>1241820</v>
      </c>
      <c r="D29" s="12" t="s">
        <v>17</v>
      </c>
    </row>
    <row r="30" spans="1:4" ht="12" customHeight="1">
      <c r="A30" s="30">
        <v>2016</v>
      </c>
      <c r="B30" s="7">
        <f>B28-C30</f>
        <v>16784861</v>
      </c>
      <c r="C30" s="7">
        <v>127500</v>
      </c>
      <c r="D30" s="9">
        <v>42400</v>
      </c>
    </row>
    <row r="31" spans="1:4" ht="12" customHeight="1">
      <c r="A31" s="30"/>
      <c r="B31" s="7">
        <f t="shared" si="0"/>
        <v>16657361</v>
      </c>
      <c r="C31" s="7">
        <f>C30</f>
        <v>127500</v>
      </c>
      <c r="D31" s="9">
        <v>42429</v>
      </c>
    </row>
    <row r="32" spans="1:4" ht="12" customHeight="1">
      <c r="A32" s="30"/>
      <c r="B32" s="7">
        <f t="shared" si="0"/>
        <v>16529861</v>
      </c>
      <c r="C32" s="7">
        <f>C30</f>
        <v>127500</v>
      </c>
      <c r="D32" s="9">
        <v>42460</v>
      </c>
    </row>
    <row r="33" spans="1:4" ht="12" customHeight="1">
      <c r="A33" s="30"/>
      <c r="B33" s="7">
        <f t="shared" si="0"/>
        <v>16402361</v>
      </c>
      <c r="C33" s="7">
        <f>C32</f>
        <v>127500</v>
      </c>
      <c r="D33" s="9">
        <v>42490</v>
      </c>
    </row>
    <row r="34" spans="1:4" ht="12" customHeight="1">
      <c r="A34" s="30"/>
      <c r="B34" s="7">
        <f t="shared" si="0"/>
        <v>16274861</v>
      </c>
      <c r="C34" s="7">
        <f>C32</f>
        <v>127500</v>
      </c>
      <c r="D34" s="9">
        <v>42521</v>
      </c>
    </row>
    <row r="35" spans="1:4" ht="12" customHeight="1">
      <c r="A35" s="30"/>
      <c r="B35" s="7">
        <f t="shared" si="0"/>
        <v>16147361</v>
      </c>
      <c r="C35" s="7">
        <f>C34</f>
        <v>127500</v>
      </c>
      <c r="D35" s="9">
        <v>42551</v>
      </c>
    </row>
    <row r="36" spans="1:4" ht="12" customHeight="1">
      <c r="A36" s="30"/>
      <c r="B36" s="7">
        <f t="shared" si="0"/>
        <v>16019861</v>
      </c>
      <c r="C36" s="7">
        <f>C34</f>
        <v>127500</v>
      </c>
      <c r="D36" s="9">
        <v>42582</v>
      </c>
    </row>
    <row r="37" spans="1:4" ht="12" customHeight="1">
      <c r="A37" s="30"/>
      <c r="B37" s="7">
        <f t="shared" si="0"/>
        <v>15892361</v>
      </c>
      <c r="C37" s="7">
        <f>C36</f>
        <v>127500</v>
      </c>
      <c r="D37" s="9">
        <v>42613</v>
      </c>
    </row>
    <row r="38" spans="1:4" ht="12" customHeight="1">
      <c r="A38" s="30"/>
      <c r="B38" s="7">
        <f t="shared" si="0"/>
        <v>15764861</v>
      </c>
      <c r="C38" s="7">
        <f>C36</f>
        <v>127500</v>
      </c>
      <c r="D38" s="9">
        <v>42643</v>
      </c>
    </row>
    <row r="39" spans="1:4" ht="12" customHeight="1">
      <c r="A39" s="30"/>
      <c r="B39" s="7">
        <f t="shared" si="0"/>
        <v>15637361</v>
      </c>
      <c r="C39" s="7">
        <f>C38</f>
        <v>127500</v>
      </c>
      <c r="D39" s="9">
        <v>42674</v>
      </c>
    </row>
    <row r="40" spans="1:4" ht="12" customHeight="1">
      <c r="A40" s="30"/>
      <c r="B40" s="7">
        <f t="shared" si="0"/>
        <v>15509861</v>
      </c>
      <c r="C40" s="7">
        <f>C38</f>
        <v>127500</v>
      </c>
      <c r="D40" s="9">
        <v>42704</v>
      </c>
    </row>
    <row r="41" spans="1:4" ht="12" customHeight="1">
      <c r="A41" s="30"/>
      <c r="B41" s="7">
        <f t="shared" si="0"/>
        <v>15382361</v>
      </c>
      <c r="C41" s="7">
        <f>C40</f>
        <v>127500</v>
      </c>
      <c r="D41" s="9">
        <v>42735</v>
      </c>
    </row>
    <row r="42" spans="1:4" ht="12" customHeight="1">
      <c r="A42" s="31" t="s">
        <v>7</v>
      </c>
      <c r="B42" s="31"/>
      <c r="C42" s="8">
        <f>SUM(C30:C41)</f>
        <v>1530000</v>
      </c>
      <c r="D42" s="12" t="s">
        <v>17</v>
      </c>
    </row>
    <row r="43" spans="1:4" ht="12" customHeight="1">
      <c r="A43" s="30">
        <v>2017</v>
      </c>
      <c r="B43" s="7">
        <f>B41-C43</f>
        <v>15263347</v>
      </c>
      <c r="C43" s="7">
        <v>119014</v>
      </c>
      <c r="D43" s="9">
        <v>42766</v>
      </c>
    </row>
    <row r="44" spans="1:4" ht="12" customHeight="1">
      <c r="A44" s="30"/>
      <c r="B44" s="7">
        <f t="shared" si="0"/>
        <v>15144333</v>
      </c>
      <c r="C44" s="7">
        <f>C43</f>
        <v>119014</v>
      </c>
      <c r="D44" s="9">
        <v>42794</v>
      </c>
    </row>
    <row r="45" spans="1:4" ht="12" customHeight="1">
      <c r="A45" s="30"/>
      <c r="B45" s="7">
        <f t="shared" si="0"/>
        <v>15025319</v>
      </c>
      <c r="C45" s="7">
        <f>C43</f>
        <v>119014</v>
      </c>
      <c r="D45" s="9">
        <v>42825</v>
      </c>
    </row>
    <row r="46" spans="1:4" ht="12" customHeight="1">
      <c r="A46" s="30"/>
      <c r="B46" s="7">
        <f t="shared" si="0"/>
        <v>14906305</v>
      </c>
      <c r="C46" s="7">
        <f>C45</f>
        <v>119014</v>
      </c>
      <c r="D46" s="9">
        <v>42855</v>
      </c>
    </row>
    <row r="47" spans="1:4" ht="12" customHeight="1">
      <c r="A47" s="30"/>
      <c r="B47" s="7">
        <f t="shared" si="0"/>
        <v>14787291</v>
      </c>
      <c r="C47" s="7">
        <f>C45</f>
        <v>119014</v>
      </c>
      <c r="D47" s="9">
        <v>42886</v>
      </c>
    </row>
    <row r="48" spans="1:4" ht="12" customHeight="1">
      <c r="A48" s="30"/>
      <c r="B48" s="7">
        <f t="shared" si="0"/>
        <v>14668277</v>
      </c>
      <c r="C48" s="7">
        <f>C47</f>
        <v>119014</v>
      </c>
      <c r="D48" s="9">
        <v>42916</v>
      </c>
    </row>
    <row r="49" spans="1:4" ht="12" customHeight="1">
      <c r="A49" s="30"/>
      <c r="B49" s="7">
        <f t="shared" si="0"/>
        <v>14549263</v>
      </c>
      <c r="C49" s="7">
        <f>C47</f>
        <v>119014</v>
      </c>
      <c r="D49" s="9">
        <v>42947</v>
      </c>
    </row>
    <row r="50" spans="1:4" ht="12" customHeight="1">
      <c r="A50" s="30"/>
      <c r="B50" s="7">
        <f t="shared" si="0"/>
        <v>14430249</v>
      </c>
      <c r="C50" s="7">
        <f>C49</f>
        <v>119014</v>
      </c>
      <c r="D50" s="9">
        <v>42978</v>
      </c>
    </row>
    <row r="51" spans="1:4" ht="12" customHeight="1">
      <c r="A51" s="30"/>
      <c r="B51" s="7">
        <f t="shared" si="0"/>
        <v>14311235</v>
      </c>
      <c r="C51" s="7">
        <f>C49</f>
        <v>119014</v>
      </c>
      <c r="D51" s="9">
        <v>43008</v>
      </c>
    </row>
    <row r="52" spans="1:4" ht="12" customHeight="1">
      <c r="A52" s="30"/>
      <c r="B52" s="7">
        <f t="shared" si="0"/>
        <v>14192221</v>
      </c>
      <c r="C52" s="7">
        <f>C51</f>
        <v>119014</v>
      </c>
      <c r="D52" s="9">
        <v>43039</v>
      </c>
    </row>
    <row r="53" spans="1:4" ht="12" customHeight="1">
      <c r="A53" s="30"/>
      <c r="B53" s="7">
        <f t="shared" si="0"/>
        <v>14073207</v>
      </c>
      <c r="C53" s="7">
        <f>C51</f>
        <v>119014</v>
      </c>
      <c r="D53" s="9">
        <v>43069</v>
      </c>
    </row>
    <row r="54" spans="1:4" ht="12" customHeight="1">
      <c r="A54" s="30"/>
      <c r="B54" s="7">
        <f t="shared" si="0"/>
        <v>13954193</v>
      </c>
      <c r="C54" s="7">
        <f>C53</f>
        <v>119014</v>
      </c>
      <c r="D54" s="9">
        <v>43100</v>
      </c>
    </row>
    <row r="55" spans="1:4" ht="12" customHeight="1">
      <c r="A55" s="31" t="s">
        <v>8</v>
      </c>
      <c r="B55" s="31"/>
      <c r="C55" s="8">
        <f>SUM(C43:C54)</f>
        <v>1428168</v>
      </c>
      <c r="D55" s="12" t="s">
        <v>17</v>
      </c>
    </row>
    <row r="56" spans="1:4" ht="12" customHeight="1">
      <c r="A56" s="30">
        <v>2018</v>
      </c>
      <c r="B56" s="7">
        <f>B54-C56</f>
        <v>13812193</v>
      </c>
      <c r="C56" s="7">
        <v>142000</v>
      </c>
      <c r="D56" s="9">
        <v>43131</v>
      </c>
    </row>
    <row r="57" spans="1:4" ht="12" customHeight="1">
      <c r="A57" s="30"/>
      <c r="B57" s="7">
        <f t="shared" si="0"/>
        <v>13670193</v>
      </c>
      <c r="C57" s="7">
        <f>C56</f>
        <v>142000</v>
      </c>
      <c r="D57" s="9">
        <v>43159</v>
      </c>
    </row>
    <row r="58" spans="1:4" ht="12" customHeight="1">
      <c r="A58" s="30"/>
      <c r="B58" s="7">
        <f t="shared" si="0"/>
        <v>13528193</v>
      </c>
      <c r="C58" s="7">
        <f>C56</f>
        <v>142000</v>
      </c>
      <c r="D58" s="9">
        <v>43190</v>
      </c>
    </row>
    <row r="59" spans="1:4" ht="12" customHeight="1">
      <c r="A59" s="30"/>
      <c r="B59" s="7">
        <f t="shared" si="0"/>
        <v>13386193</v>
      </c>
      <c r="C59" s="7">
        <f>C58</f>
        <v>142000</v>
      </c>
      <c r="D59" s="9">
        <v>43220</v>
      </c>
    </row>
    <row r="60" spans="1:4" ht="12" customHeight="1">
      <c r="A60" s="30"/>
      <c r="B60" s="7">
        <f t="shared" si="0"/>
        <v>13244193</v>
      </c>
      <c r="C60" s="7">
        <f>C58</f>
        <v>142000</v>
      </c>
      <c r="D60" s="9">
        <v>43251</v>
      </c>
    </row>
    <row r="61" spans="1:4" ht="12" customHeight="1">
      <c r="A61" s="30"/>
      <c r="B61" s="7">
        <f aca="true" t="shared" si="2" ref="B61:B129">B60-C61</f>
        <v>13102193</v>
      </c>
      <c r="C61" s="7">
        <f>C60</f>
        <v>142000</v>
      </c>
      <c r="D61" s="9">
        <v>43281</v>
      </c>
    </row>
    <row r="62" spans="1:4" ht="12" customHeight="1">
      <c r="A62" s="30"/>
      <c r="B62" s="7">
        <f t="shared" si="2"/>
        <v>12960193</v>
      </c>
      <c r="C62" s="7">
        <f>C60</f>
        <v>142000</v>
      </c>
      <c r="D62" s="9">
        <v>43312</v>
      </c>
    </row>
    <row r="63" spans="1:4" ht="12" customHeight="1">
      <c r="A63" s="30"/>
      <c r="B63" s="7">
        <f t="shared" si="2"/>
        <v>12818193</v>
      </c>
      <c r="C63" s="7">
        <f>C62</f>
        <v>142000</v>
      </c>
      <c r="D63" s="9">
        <v>43343</v>
      </c>
    </row>
    <row r="64" spans="1:4" ht="12" customHeight="1">
      <c r="A64" s="30"/>
      <c r="B64" s="7">
        <f t="shared" si="2"/>
        <v>12676193</v>
      </c>
      <c r="C64" s="7">
        <f>C62</f>
        <v>142000</v>
      </c>
      <c r="D64" s="9">
        <v>43373</v>
      </c>
    </row>
    <row r="65" spans="1:4" ht="12" customHeight="1">
      <c r="A65" s="30"/>
      <c r="B65" s="7">
        <f t="shared" si="2"/>
        <v>12534193</v>
      </c>
      <c r="C65" s="7">
        <f>C64</f>
        <v>142000</v>
      </c>
      <c r="D65" s="9">
        <v>43404</v>
      </c>
    </row>
    <row r="66" spans="1:4" ht="12" customHeight="1">
      <c r="A66" s="30"/>
      <c r="B66" s="7">
        <f t="shared" si="2"/>
        <v>12392193</v>
      </c>
      <c r="C66" s="7">
        <f>C64</f>
        <v>142000</v>
      </c>
      <c r="D66" s="9">
        <v>43434</v>
      </c>
    </row>
    <row r="67" spans="1:4" ht="12" customHeight="1">
      <c r="A67" s="30"/>
      <c r="B67" s="7">
        <f t="shared" si="2"/>
        <v>12250193</v>
      </c>
      <c r="C67" s="7">
        <f>C66</f>
        <v>142000</v>
      </c>
      <c r="D67" s="9">
        <v>43465</v>
      </c>
    </row>
    <row r="68" spans="1:4" ht="12" customHeight="1">
      <c r="A68" s="31" t="s">
        <v>9</v>
      </c>
      <c r="B68" s="31"/>
      <c r="C68" s="8">
        <f>SUM(C56:C67)</f>
        <v>1704000</v>
      </c>
      <c r="D68" s="12" t="s">
        <v>17</v>
      </c>
    </row>
    <row r="69" spans="1:4" ht="12" customHeight="1">
      <c r="A69" s="30">
        <v>2019</v>
      </c>
      <c r="B69" s="7">
        <f>B67-C69</f>
        <v>12104193</v>
      </c>
      <c r="C69" s="7">
        <v>146000</v>
      </c>
      <c r="D69" s="9">
        <v>43496</v>
      </c>
    </row>
    <row r="70" spans="1:4" ht="12" customHeight="1">
      <c r="A70" s="30"/>
      <c r="B70" s="7">
        <f t="shared" si="2"/>
        <v>11958193</v>
      </c>
      <c r="C70" s="7">
        <f>C69</f>
        <v>146000</v>
      </c>
      <c r="D70" s="9">
        <v>43524</v>
      </c>
    </row>
    <row r="71" spans="1:4" ht="12" customHeight="1">
      <c r="A71" s="30"/>
      <c r="B71" s="7">
        <f t="shared" si="2"/>
        <v>11812193</v>
      </c>
      <c r="C71" s="7">
        <f>C69</f>
        <v>146000</v>
      </c>
      <c r="D71" s="9">
        <v>43555</v>
      </c>
    </row>
    <row r="72" spans="1:4" ht="12" customHeight="1">
      <c r="A72" s="30"/>
      <c r="B72" s="7">
        <f t="shared" si="2"/>
        <v>11666193</v>
      </c>
      <c r="C72" s="7">
        <f>C71</f>
        <v>146000</v>
      </c>
      <c r="D72" s="9">
        <v>43585</v>
      </c>
    </row>
    <row r="73" spans="1:4" ht="12" customHeight="1">
      <c r="A73" s="30"/>
      <c r="B73" s="7">
        <f t="shared" si="2"/>
        <v>11520193</v>
      </c>
      <c r="C73" s="7">
        <f>C71</f>
        <v>146000</v>
      </c>
      <c r="D73" s="9">
        <v>43616</v>
      </c>
    </row>
    <row r="74" spans="1:4" ht="12" customHeight="1">
      <c r="A74" s="30"/>
      <c r="B74" s="7">
        <f t="shared" si="2"/>
        <v>11374193</v>
      </c>
      <c r="C74" s="7">
        <f>C73</f>
        <v>146000</v>
      </c>
      <c r="D74" s="9">
        <v>43646</v>
      </c>
    </row>
    <row r="75" spans="1:4" ht="12" customHeight="1">
      <c r="A75" s="30"/>
      <c r="B75" s="7">
        <f t="shared" si="2"/>
        <v>11228193</v>
      </c>
      <c r="C75" s="7">
        <f>C73</f>
        <v>146000</v>
      </c>
      <c r="D75" s="9">
        <v>43677</v>
      </c>
    </row>
    <row r="76" spans="1:4" ht="12" customHeight="1">
      <c r="A76" s="30"/>
      <c r="B76" s="7">
        <f t="shared" si="2"/>
        <v>11082193</v>
      </c>
      <c r="C76" s="7">
        <f>C75</f>
        <v>146000</v>
      </c>
      <c r="D76" s="9">
        <v>43708</v>
      </c>
    </row>
    <row r="77" spans="1:4" ht="12" customHeight="1">
      <c r="A77" s="30"/>
      <c r="B77" s="7">
        <f t="shared" si="2"/>
        <v>10936193</v>
      </c>
      <c r="C77" s="7">
        <f>C75</f>
        <v>146000</v>
      </c>
      <c r="D77" s="9">
        <v>43738</v>
      </c>
    </row>
    <row r="78" spans="1:4" ht="12" customHeight="1">
      <c r="A78" s="30"/>
      <c r="B78" s="7">
        <f t="shared" si="2"/>
        <v>10790193</v>
      </c>
      <c r="C78" s="7">
        <f>C77</f>
        <v>146000</v>
      </c>
      <c r="D78" s="9">
        <v>43769</v>
      </c>
    </row>
    <row r="79" spans="1:4" ht="12" customHeight="1">
      <c r="A79" s="30"/>
      <c r="B79" s="7">
        <f t="shared" si="2"/>
        <v>10644193</v>
      </c>
      <c r="C79" s="7">
        <f>C77</f>
        <v>146000</v>
      </c>
      <c r="D79" s="9">
        <v>43799</v>
      </c>
    </row>
    <row r="80" spans="1:4" ht="12" customHeight="1">
      <c r="A80" s="30"/>
      <c r="B80" s="7">
        <f t="shared" si="2"/>
        <v>10498193</v>
      </c>
      <c r="C80" s="7">
        <f>C79</f>
        <v>146000</v>
      </c>
      <c r="D80" s="9">
        <v>43830</v>
      </c>
    </row>
    <row r="81" spans="1:4" ht="12" customHeight="1">
      <c r="A81" s="31" t="s">
        <v>10</v>
      </c>
      <c r="B81" s="31"/>
      <c r="C81" s="8">
        <f>SUM(C69:C80)</f>
        <v>1752000</v>
      </c>
      <c r="D81" s="12" t="s">
        <v>17</v>
      </c>
    </row>
    <row r="82" spans="1:4" ht="12" customHeight="1">
      <c r="A82" s="30">
        <v>2020</v>
      </c>
      <c r="B82" s="7">
        <f>B80-C82</f>
        <v>10352193</v>
      </c>
      <c r="C82" s="7">
        <f>C80</f>
        <v>146000</v>
      </c>
      <c r="D82" s="9">
        <v>43861</v>
      </c>
    </row>
    <row r="83" spans="1:4" ht="12" customHeight="1">
      <c r="A83" s="30"/>
      <c r="B83" s="7">
        <f t="shared" si="2"/>
        <v>10206193</v>
      </c>
      <c r="C83" s="7">
        <f>C82</f>
        <v>146000</v>
      </c>
      <c r="D83" s="9">
        <v>43890</v>
      </c>
    </row>
    <row r="84" spans="1:4" ht="12" customHeight="1">
      <c r="A84" s="30"/>
      <c r="B84" s="7">
        <f t="shared" si="2"/>
        <v>10060193</v>
      </c>
      <c r="C84" s="7">
        <f>C82</f>
        <v>146000</v>
      </c>
      <c r="D84" s="9">
        <v>43921</v>
      </c>
    </row>
    <row r="85" spans="1:4" ht="12" customHeight="1">
      <c r="A85" s="30"/>
      <c r="B85" s="7">
        <f t="shared" si="2"/>
        <v>9914193</v>
      </c>
      <c r="C85" s="7">
        <f>C84</f>
        <v>146000</v>
      </c>
      <c r="D85" s="9">
        <v>43951</v>
      </c>
    </row>
    <row r="86" spans="1:4" ht="12" customHeight="1">
      <c r="A86" s="30"/>
      <c r="B86" s="7">
        <f t="shared" si="2"/>
        <v>9768193</v>
      </c>
      <c r="C86" s="7">
        <f>C84</f>
        <v>146000</v>
      </c>
      <c r="D86" s="9">
        <v>43982</v>
      </c>
    </row>
    <row r="87" spans="1:4" ht="12" customHeight="1">
      <c r="A87" s="30"/>
      <c r="B87" s="7">
        <f t="shared" si="2"/>
        <v>9622193</v>
      </c>
      <c r="C87" s="7">
        <f>C86</f>
        <v>146000</v>
      </c>
      <c r="D87" s="9">
        <v>44012</v>
      </c>
    </row>
    <row r="88" spans="1:4" ht="12" customHeight="1">
      <c r="A88" s="30"/>
      <c r="B88" s="7">
        <f t="shared" si="2"/>
        <v>9476193</v>
      </c>
      <c r="C88" s="7">
        <f>C86</f>
        <v>146000</v>
      </c>
      <c r="D88" s="9">
        <v>44043</v>
      </c>
    </row>
    <row r="89" spans="1:4" ht="12" customHeight="1">
      <c r="A89" s="30"/>
      <c r="B89" s="7">
        <f t="shared" si="2"/>
        <v>9330193</v>
      </c>
      <c r="C89" s="7">
        <f>C88</f>
        <v>146000</v>
      </c>
      <c r="D89" s="9">
        <v>44074</v>
      </c>
    </row>
    <row r="90" spans="1:4" ht="12" customHeight="1">
      <c r="A90" s="30"/>
      <c r="B90" s="7">
        <f t="shared" si="2"/>
        <v>9184193</v>
      </c>
      <c r="C90" s="7">
        <f>C88</f>
        <v>146000</v>
      </c>
      <c r="D90" s="9">
        <v>44104</v>
      </c>
    </row>
    <row r="91" spans="1:4" ht="12" customHeight="1">
      <c r="A91" s="30"/>
      <c r="B91" s="7">
        <f t="shared" si="2"/>
        <v>9038193</v>
      </c>
      <c r="C91" s="7">
        <f>C90</f>
        <v>146000</v>
      </c>
      <c r="D91" s="9">
        <v>44135</v>
      </c>
    </row>
    <row r="92" spans="1:4" ht="12" customHeight="1">
      <c r="A92" s="30"/>
      <c r="B92" s="7">
        <f t="shared" si="2"/>
        <v>8892193</v>
      </c>
      <c r="C92" s="7">
        <f>C90</f>
        <v>146000</v>
      </c>
      <c r="D92" s="9">
        <v>44165</v>
      </c>
    </row>
    <row r="93" spans="1:4" ht="12" customHeight="1">
      <c r="A93" s="30"/>
      <c r="B93" s="7">
        <f t="shared" si="2"/>
        <v>8746193</v>
      </c>
      <c r="C93" s="7">
        <f>C92</f>
        <v>146000</v>
      </c>
      <c r="D93" s="9">
        <v>44196</v>
      </c>
    </row>
    <row r="94" spans="1:4" ht="12" customHeight="1">
      <c r="A94" s="31" t="s">
        <v>11</v>
      </c>
      <c r="B94" s="31"/>
      <c r="C94" s="8">
        <f>SUM(C82:C93)</f>
        <v>1752000</v>
      </c>
      <c r="D94" s="12" t="s">
        <v>17</v>
      </c>
    </row>
    <row r="95" spans="1:4" ht="12" customHeight="1">
      <c r="A95" s="30">
        <v>2021</v>
      </c>
      <c r="B95" s="7">
        <f>B93-C95</f>
        <v>8557193</v>
      </c>
      <c r="C95" s="7">
        <v>189000</v>
      </c>
      <c r="D95" s="9">
        <v>44227</v>
      </c>
    </row>
    <row r="96" spans="1:4" ht="12" customHeight="1">
      <c r="A96" s="30"/>
      <c r="B96" s="7">
        <f t="shared" si="2"/>
        <v>8368193</v>
      </c>
      <c r="C96" s="7">
        <f>C95</f>
        <v>189000</v>
      </c>
      <c r="D96" s="9">
        <v>44255</v>
      </c>
    </row>
    <row r="97" spans="1:4" ht="12" customHeight="1">
      <c r="A97" s="30"/>
      <c r="B97" s="7">
        <f t="shared" si="2"/>
        <v>8179193</v>
      </c>
      <c r="C97" s="7">
        <f>C95</f>
        <v>189000</v>
      </c>
      <c r="D97" s="9">
        <v>44286</v>
      </c>
    </row>
    <row r="98" spans="1:4" ht="12" customHeight="1">
      <c r="A98" s="30"/>
      <c r="B98" s="7">
        <f t="shared" si="2"/>
        <v>7990193</v>
      </c>
      <c r="C98" s="7">
        <f>C97</f>
        <v>189000</v>
      </c>
      <c r="D98" s="9">
        <v>44316</v>
      </c>
    </row>
    <row r="99" spans="1:4" ht="12" customHeight="1">
      <c r="A99" s="30"/>
      <c r="B99" s="7">
        <f t="shared" si="2"/>
        <v>7801193</v>
      </c>
      <c r="C99" s="7">
        <f>C97</f>
        <v>189000</v>
      </c>
      <c r="D99" s="9">
        <v>44347</v>
      </c>
    </row>
    <row r="100" spans="1:4" ht="12" customHeight="1">
      <c r="A100" s="30"/>
      <c r="B100" s="7">
        <f t="shared" si="2"/>
        <v>7612193</v>
      </c>
      <c r="C100" s="7">
        <f>C99</f>
        <v>189000</v>
      </c>
      <c r="D100" s="9">
        <v>44377</v>
      </c>
    </row>
    <row r="101" spans="1:4" ht="12" customHeight="1">
      <c r="A101" s="30"/>
      <c r="B101" s="7">
        <f t="shared" si="2"/>
        <v>7423193</v>
      </c>
      <c r="C101" s="7">
        <f>C99</f>
        <v>189000</v>
      </c>
      <c r="D101" s="9">
        <v>44408</v>
      </c>
    </row>
    <row r="102" spans="1:4" ht="12" customHeight="1">
      <c r="A102" s="30"/>
      <c r="B102" s="7">
        <f t="shared" si="2"/>
        <v>7234193</v>
      </c>
      <c r="C102" s="7">
        <f>C101</f>
        <v>189000</v>
      </c>
      <c r="D102" s="9">
        <v>44439</v>
      </c>
    </row>
    <row r="103" spans="1:4" ht="12" customHeight="1">
      <c r="A103" s="30"/>
      <c r="B103" s="7">
        <f t="shared" si="2"/>
        <v>7045193</v>
      </c>
      <c r="C103" s="7">
        <f>C101</f>
        <v>189000</v>
      </c>
      <c r="D103" s="9">
        <v>44469</v>
      </c>
    </row>
    <row r="104" spans="1:4" ht="12" customHeight="1">
      <c r="A104" s="30"/>
      <c r="B104" s="7">
        <f t="shared" si="2"/>
        <v>6856193</v>
      </c>
      <c r="C104" s="7">
        <f>C103</f>
        <v>189000</v>
      </c>
      <c r="D104" s="9">
        <v>44500</v>
      </c>
    </row>
    <row r="105" spans="1:4" ht="12" customHeight="1">
      <c r="A105" s="30"/>
      <c r="B105" s="7">
        <f t="shared" si="2"/>
        <v>6667193</v>
      </c>
      <c r="C105" s="7">
        <f>C103</f>
        <v>189000</v>
      </c>
      <c r="D105" s="9">
        <v>44530</v>
      </c>
    </row>
    <row r="106" spans="1:4" ht="12" customHeight="1">
      <c r="A106" s="30"/>
      <c r="B106" s="7">
        <f t="shared" si="2"/>
        <v>6478193</v>
      </c>
      <c r="C106" s="7">
        <f>C105</f>
        <v>189000</v>
      </c>
      <c r="D106" s="9">
        <v>44561</v>
      </c>
    </row>
    <row r="107" spans="1:4" ht="12" customHeight="1">
      <c r="A107" s="31" t="s">
        <v>12</v>
      </c>
      <c r="B107" s="31"/>
      <c r="C107" s="8">
        <f>SUM(C95:C106)</f>
        <v>2268000</v>
      </c>
      <c r="D107" s="12" t="s">
        <v>17</v>
      </c>
    </row>
    <row r="108" spans="1:4" ht="12" customHeight="1">
      <c r="A108" s="30">
        <v>2022</v>
      </c>
      <c r="B108" s="7">
        <f>B106-C108</f>
        <v>6289193</v>
      </c>
      <c r="C108" s="7">
        <f>C106</f>
        <v>189000</v>
      </c>
      <c r="D108" s="9">
        <v>44592</v>
      </c>
    </row>
    <row r="109" spans="1:4" ht="12" customHeight="1">
      <c r="A109" s="30"/>
      <c r="B109" s="7">
        <f t="shared" si="2"/>
        <v>6100193</v>
      </c>
      <c r="C109" s="7">
        <f>C108</f>
        <v>189000</v>
      </c>
      <c r="D109" s="9">
        <v>44620</v>
      </c>
    </row>
    <row r="110" spans="1:4" ht="12" customHeight="1">
      <c r="A110" s="30"/>
      <c r="B110" s="7">
        <f t="shared" si="2"/>
        <v>5911193</v>
      </c>
      <c r="C110" s="7">
        <f>C108</f>
        <v>189000</v>
      </c>
      <c r="D110" s="9">
        <v>44651</v>
      </c>
    </row>
    <row r="111" spans="1:4" ht="12" customHeight="1">
      <c r="A111" s="30"/>
      <c r="B111" s="7">
        <f t="shared" si="2"/>
        <v>5722193</v>
      </c>
      <c r="C111" s="7">
        <f>C110</f>
        <v>189000</v>
      </c>
      <c r="D111" s="9">
        <v>44681</v>
      </c>
    </row>
    <row r="112" spans="1:4" ht="12" customHeight="1">
      <c r="A112" s="30"/>
      <c r="B112" s="7">
        <f t="shared" si="2"/>
        <v>5533193</v>
      </c>
      <c r="C112" s="7">
        <f>C110</f>
        <v>189000</v>
      </c>
      <c r="D112" s="9">
        <v>44712</v>
      </c>
    </row>
    <row r="113" spans="1:4" ht="12" customHeight="1">
      <c r="A113" s="30"/>
      <c r="B113" s="7">
        <f t="shared" si="2"/>
        <v>5344193</v>
      </c>
      <c r="C113" s="7">
        <f>C112</f>
        <v>189000</v>
      </c>
      <c r="D113" s="9">
        <v>44742</v>
      </c>
    </row>
    <row r="114" spans="1:4" ht="12" customHeight="1">
      <c r="A114" s="30"/>
      <c r="B114" s="7">
        <f t="shared" si="2"/>
        <v>5155193</v>
      </c>
      <c r="C114" s="7">
        <f>C112</f>
        <v>189000</v>
      </c>
      <c r="D114" s="9">
        <v>44773</v>
      </c>
    </row>
    <row r="115" spans="1:4" ht="12" customHeight="1">
      <c r="A115" s="30"/>
      <c r="B115" s="7">
        <f t="shared" si="2"/>
        <v>4966193</v>
      </c>
      <c r="C115" s="7">
        <f>C114</f>
        <v>189000</v>
      </c>
      <c r="D115" s="9">
        <v>44804</v>
      </c>
    </row>
    <row r="116" spans="1:4" ht="12" customHeight="1">
      <c r="A116" s="30"/>
      <c r="B116" s="7">
        <f t="shared" si="2"/>
        <v>4777193</v>
      </c>
      <c r="C116" s="7">
        <f>C114</f>
        <v>189000</v>
      </c>
      <c r="D116" s="9">
        <v>44834</v>
      </c>
    </row>
    <row r="117" spans="1:4" ht="12" customHeight="1">
      <c r="A117" s="30"/>
      <c r="B117" s="7">
        <f t="shared" si="2"/>
        <v>4588193</v>
      </c>
      <c r="C117" s="7">
        <f>C116</f>
        <v>189000</v>
      </c>
      <c r="D117" s="9">
        <v>44865</v>
      </c>
    </row>
    <row r="118" spans="1:4" ht="12" customHeight="1">
      <c r="A118" s="30"/>
      <c r="B118" s="7">
        <f t="shared" si="2"/>
        <v>4399193</v>
      </c>
      <c r="C118" s="7">
        <f>C116</f>
        <v>189000</v>
      </c>
      <c r="D118" s="9">
        <v>44895</v>
      </c>
    </row>
    <row r="119" spans="1:4" ht="12" customHeight="1">
      <c r="A119" s="30"/>
      <c r="B119" s="7">
        <f t="shared" si="2"/>
        <v>4210193</v>
      </c>
      <c r="C119" s="7">
        <f>C118</f>
        <v>189000</v>
      </c>
      <c r="D119" s="9">
        <v>44926</v>
      </c>
    </row>
    <row r="120" spans="1:4" ht="12" customHeight="1">
      <c r="A120" s="31" t="s">
        <v>13</v>
      </c>
      <c r="B120" s="31"/>
      <c r="C120" s="8">
        <f>SUM(C108:C119)</f>
        <v>2268000</v>
      </c>
      <c r="D120" s="12" t="s">
        <v>17</v>
      </c>
    </row>
    <row r="121" spans="1:4" ht="12" customHeight="1">
      <c r="A121" s="30">
        <v>2023</v>
      </c>
      <c r="B121" s="7">
        <f>B119-C121</f>
        <v>4021193</v>
      </c>
      <c r="C121" s="7">
        <f>C119</f>
        <v>189000</v>
      </c>
      <c r="D121" s="9">
        <v>44957</v>
      </c>
    </row>
    <row r="122" spans="1:4" ht="12" customHeight="1">
      <c r="A122" s="30"/>
      <c r="B122" s="7">
        <f t="shared" si="2"/>
        <v>3832193</v>
      </c>
      <c r="C122" s="7">
        <f>C121</f>
        <v>189000</v>
      </c>
      <c r="D122" s="9">
        <v>44985</v>
      </c>
    </row>
    <row r="123" spans="1:4" ht="12" customHeight="1">
      <c r="A123" s="30"/>
      <c r="B123" s="7">
        <f t="shared" si="2"/>
        <v>3643193</v>
      </c>
      <c r="C123" s="7">
        <f>C121</f>
        <v>189000</v>
      </c>
      <c r="D123" s="9">
        <v>45016</v>
      </c>
    </row>
    <row r="124" spans="1:4" ht="12" customHeight="1">
      <c r="A124" s="30"/>
      <c r="B124" s="7">
        <f t="shared" si="2"/>
        <v>3454193</v>
      </c>
      <c r="C124" s="7">
        <f>C123</f>
        <v>189000</v>
      </c>
      <c r="D124" s="9">
        <v>45046</v>
      </c>
    </row>
    <row r="125" spans="1:4" ht="12" customHeight="1">
      <c r="A125" s="30"/>
      <c r="B125" s="7">
        <f t="shared" si="2"/>
        <v>3265193</v>
      </c>
      <c r="C125" s="7">
        <f>C123</f>
        <v>189000</v>
      </c>
      <c r="D125" s="9">
        <v>45077</v>
      </c>
    </row>
    <row r="126" spans="1:4" ht="12" customHeight="1">
      <c r="A126" s="30"/>
      <c r="B126" s="7">
        <f t="shared" si="2"/>
        <v>3076193</v>
      </c>
      <c r="C126" s="7">
        <f>C125</f>
        <v>189000</v>
      </c>
      <c r="D126" s="9">
        <v>45107</v>
      </c>
    </row>
    <row r="127" spans="1:4" ht="12" customHeight="1">
      <c r="A127" s="30"/>
      <c r="B127" s="7">
        <f t="shared" si="2"/>
        <v>2887193</v>
      </c>
      <c r="C127" s="7">
        <f>C125</f>
        <v>189000</v>
      </c>
      <c r="D127" s="9">
        <v>45138</v>
      </c>
    </row>
    <row r="128" spans="1:4" ht="12" customHeight="1">
      <c r="A128" s="30"/>
      <c r="B128" s="7">
        <f t="shared" si="2"/>
        <v>2698193</v>
      </c>
      <c r="C128" s="7">
        <f>C127</f>
        <v>189000</v>
      </c>
      <c r="D128" s="9">
        <v>45169</v>
      </c>
    </row>
    <row r="129" spans="1:4" ht="12" customHeight="1">
      <c r="A129" s="30"/>
      <c r="B129" s="7">
        <f t="shared" si="2"/>
        <v>2509193</v>
      </c>
      <c r="C129" s="7">
        <f>C127</f>
        <v>189000</v>
      </c>
      <c r="D129" s="9">
        <v>45199</v>
      </c>
    </row>
    <row r="130" spans="1:4" ht="12" customHeight="1">
      <c r="A130" s="30"/>
      <c r="B130" s="7">
        <f aca="true" t="shared" si="3" ref="B130:B145">B129-C130</f>
        <v>2320193</v>
      </c>
      <c r="C130" s="7">
        <f>C129</f>
        <v>189000</v>
      </c>
      <c r="D130" s="9">
        <v>45230</v>
      </c>
    </row>
    <row r="131" spans="1:4" ht="12" customHeight="1">
      <c r="A131" s="30"/>
      <c r="B131" s="7">
        <f t="shared" si="3"/>
        <v>2131193</v>
      </c>
      <c r="C131" s="7">
        <f>C129</f>
        <v>189000</v>
      </c>
      <c r="D131" s="9">
        <v>45260</v>
      </c>
    </row>
    <row r="132" spans="1:4" ht="12" customHeight="1">
      <c r="A132" s="30"/>
      <c r="B132" s="7">
        <f t="shared" si="3"/>
        <v>1942193</v>
      </c>
      <c r="C132" s="7">
        <f>C131</f>
        <v>189000</v>
      </c>
      <c r="D132" s="9">
        <v>45291</v>
      </c>
    </row>
    <row r="133" spans="1:4" ht="12" customHeight="1">
      <c r="A133" s="31" t="s">
        <v>14</v>
      </c>
      <c r="B133" s="31"/>
      <c r="C133" s="8">
        <f>SUM(C121:C132)</f>
        <v>2268000</v>
      </c>
      <c r="D133" s="12" t="s">
        <v>17</v>
      </c>
    </row>
    <row r="134" spans="1:4" ht="12" customHeight="1">
      <c r="A134" s="32">
        <v>2024</v>
      </c>
      <c r="B134" s="7">
        <f>B132-C134</f>
        <v>1780343</v>
      </c>
      <c r="C134" s="7">
        <v>161850</v>
      </c>
      <c r="D134" s="9">
        <v>45322</v>
      </c>
    </row>
    <row r="135" spans="1:4" ht="12" customHeight="1">
      <c r="A135" s="33"/>
      <c r="B135" s="7">
        <f t="shared" si="3"/>
        <v>1618493</v>
      </c>
      <c r="C135" s="7">
        <f>C134</f>
        <v>161850</v>
      </c>
      <c r="D135" s="9">
        <v>45351</v>
      </c>
    </row>
    <row r="136" spans="1:4" ht="12" customHeight="1">
      <c r="A136" s="33"/>
      <c r="B136" s="7">
        <f t="shared" si="3"/>
        <v>1456643</v>
      </c>
      <c r="C136" s="7">
        <f aca="true" t="shared" si="4" ref="C136:C144">C135</f>
        <v>161850</v>
      </c>
      <c r="D136" s="9">
        <v>45382</v>
      </c>
    </row>
    <row r="137" spans="1:4" ht="12" customHeight="1">
      <c r="A137" s="33"/>
      <c r="B137" s="7">
        <f t="shared" si="3"/>
        <v>1294793</v>
      </c>
      <c r="C137" s="7">
        <f t="shared" si="4"/>
        <v>161850</v>
      </c>
      <c r="D137" s="9">
        <v>45412</v>
      </c>
    </row>
    <row r="138" spans="1:4" ht="12" customHeight="1">
      <c r="A138" s="33"/>
      <c r="B138" s="7">
        <f t="shared" si="3"/>
        <v>1132943</v>
      </c>
      <c r="C138" s="7">
        <f t="shared" si="4"/>
        <v>161850</v>
      </c>
      <c r="D138" s="9">
        <v>45443</v>
      </c>
    </row>
    <row r="139" spans="1:4" ht="12" customHeight="1">
      <c r="A139" s="33"/>
      <c r="B139" s="7">
        <f t="shared" si="3"/>
        <v>971093</v>
      </c>
      <c r="C139" s="7">
        <f t="shared" si="4"/>
        <v>161850</v>
      </c>
      <c r="D139" s="9">
        <v>45473</v>
      </c>
    </row>
    <row r="140" spans="1:4" ht="12" customHeight="1">
      <c r="A140" s="33"/>
      <c r="B140" s="7">
        <f t="shared" si="3"/>
        <v>809243</v>
      </c>
      <c r="C140" s="7">
        <f t="shared" si="4"/>
        <v>161850</v>
      </c>
      <c r="D140" s="9">
        <v>45504</v>
      </c>
    </row>
    <row r="141" spans="1:4" ht="12.75" customHeight="1">
      <c r="A141" s="33"/>
      <c r="B141" s="7">
        <f t="shared" si="3"/>
        <v>647393</v>
      </c>
      <c r="C141" s="7">
        <f t="shared" si="4"/>
        <v>161850</v>
      </c>
      <c r="D141" s="9">
        <v>45535</v>
      </c>
    </row>
    <row r="142" spans="1:4" ht="12.75" customHeight="1">
      <c r="A142" s="33"/>
      <c r="B142" s="7">
        <f t="shared" si="3"/>
        <v>485543</v>
      </c>
      <c r="C142" s="7">
        <f t="shared" si="4"/>
        <v>161850</v>
      </c>
      <c r="D142" s="9">
        <v>45565</v>
      </c>
    </row>
    <row r="143" spans="1:4" ht="12.75" customHeight="1">
      <c r="A143" s="33"/>
      <c r="B143" s="7">
        <f t="shared" si="3"/>
        <v>323693</v>
      </c>
      <c r="C143" s="7">
        <f t="shared" si="4"/>
        <v>161850</v>
      </c>
      <c r="D143" s="9">
        <v>45596</v>
      </c>
    </row>
    <row r="144" spans="1:4" ht="12.75" customHeight="1">
      <c r="A144" s="33"/>
      <c r="B144" s="7">
        <f t="shared" si="3"/>
        <v>161843</v>
      </c>
      <c r="C144" s="7">
        <f t="shared" si="4"/>
        <v>161850</v>
      </c>
      <c r="D144" s="9">
        <v>45626</v>
      </c>
    </row>
    <row r="145" spans="1:4" ht="12.75" customHeight="1">
      <c r="A145" s="34"/>
      <c r="B145" s="7">
        <f t="shared" si="3"/>
        <v>0</v>
      </c>
      <c r="C145" s="7">
        <v>161843</v>
      </c>
      <c r="D145" s="9">
        <v>45657</v>
      </c>
    </row>
    <row r="146" spans="1:4" ht="16.5" customHeight="1">
      <c r="A146" s="31" t="s">
        <v>15</v>
      </c>
      <c r="B146" s="31"/>
      <c r="C146" s="8">
        <f>SUM(C134:C145)</f>
        <v>1942193</v>
      </c>
      <c r="D146" s="12" t="s">
        <v>17</v>
      </c>
    </row>
    <row r="147" spans="1:4" ht="24.75" customHeight="1">
      <c r="A147" s="35" t="s">
        <v>16</v>
      </c>
      <c r="B147" s="36"/>
      <c r="C147" s="8">
        <f>C3+C16+C29+C42+C55+C68+C81+C94+C107+C120+C146+C133</f>
        <v>18678005</v>
      </c>
      <c r="D147" s="12" t="s">
        <v>17</v>
      </c>
    </row>
    <row r="148" spans="2:4" ht="12.75">
      <c r="B148" s="2"/>
      <c r="C148" s="2"/>
      <c r="D148" s="11"/>
    </row>
    <row r="149" spans="2:4" ht="12.75">
      <c r="B149" s="2"/>
      <c r="C149" s="2"/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</sheetData>
  <mergeCells count="24">
    <mergeCell ref="A146:B146"/>
    <mergeCell ref="A147:B147"/>
    <mergeCell ref="A68:B68"/>
    <mergeCell ref="A81:B81"/>
    <mergeCell ref="A94:B94"/>
    <mergeCell ref="A107:B107"/>
    <mergeCell ref="A69:A80"/>
    <mergeCell ref="A82:A93"/>
    <mergeCell ref="A55:B55"/>
    <mergeCell ref="A42:B42"/>
    <mergeCell ref="A95:A106"/>
    <mergeCell ref="A134:A145"/>
    <mergeCell ref="A108:A119"/>
    <mergeCell ref="A121:A132"/>
    <mergeCell ref="A120:B120"/>
    <mergeCell ref="A133:B133"/>
    <mergeCell ref="A43:A54"/>
    <mergeCell ref="A56:A67"/>
    <mergeCell ref="A4:A15"/>
    <mergeCell ref="A17:A28"/>
    <mergeCell ref="A30:A41"/>
    <mergeCell ref="A3:B3"/>
    <mergeCell ref="A16:B16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SheetLayoutView="100" workbookViewId="0" topLeftCell="A9">
      <selection activeCell="N9" sqref="N9"/>
    </sheetView>
  </sheetViews>
  <sheetFormatPr defaultColWidth="9.140625" defaultRowHeight="12.75"/>
  <cols>
    <col min="1" max="1" width="5.00390625" style="0" customWidth="1"/>
    <col min="6" max="6" width="7.57421875" style="0" customWidth="1"/>
    <col min="7" max="7" width="7.140625" style="0" customWidth="1"/>
    <col min="8" max="8" width="5.57421875" style="0" customWidth="1"/>
    <col min="11" max="11" width="10.421875" style="0" customWidth="1"/>
  </cols>
  <sheetData>
    <row r="1" spans="8:11" ht="12.75">
      <c r="H1" s="40" t="s">
        <v>35</v>
      </c>
      <c r="I1" s="40"/>
      <c r="J1" s="40"/>
      <c r="K1" s="40"/>
    </row>
    <row r="3" spans="1:11" ht="14.2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7.5" customHeight="1">
      <c r="A4" s="41"/>
    </row>
    <row r="5" spans="1:11" ht="1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ht="8.25" customHeight="1">
      <c r="A6" s="41"/>
    </row>
    <row r="7" ht="14.25">
      <c r="A7" s="41" t="s">
        <v>37</v>
      </c>
    </row>
    <row r="8" ht="4.5" customHeight="1">
      <c r="A8" s="41"/>
    </row>
    <row r="9" spans="1:11" ht="15">
      <c r="A9" s="4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spans="1:11" ht="37.5" customHeight="1">
      <c r="A11" s="44" t="s">
        <v>34</v>
      </c>
      <c r="B11" s="42" t="s">
        <v>18</v>
      </c>
      <c r="C11" s="43"/>
      <c r="D11" s="37" t="s">
        <v>19</v>
      </c>
      <c r="E11" s="37" t="s">
        <v>33</v>
      </c>
      <c r="F11" s="39" t="s">
        <v>20</v>
      </c>
      <c r="G11" s="37" t="s">
        <v>21</v>
      </c>
      <c r="H11" s="39" t="s">
        <v>32</v>
      </c>
      <c r="I11" s="37" t="s">
        <v>22</v>
      </c>
      <c r="J11" s="37" t="s">
        <v>23</v>
      </c>
      <c r="K11" s="37" t="s">
        <v>31</v>
      </c>
    </row>
    <row r="12" spans="1:11" ht="27.75" customHeight="1">
      <c r="A12" s="45"/>
      <c r="B12" s="28" t="s">
        <v>24</v>
      </c>
      <c r="C12" s="28" t="s">
        <v>25</v>
      </c>
      <c r="D12" s="37"/>
      <c r="E12" s="37"/>
      <c r="F12" s="39"/>
      <c r="G12" s="37"/>
      <c r="H12" s="39"/>
      <c r="I12" s="37"/>
      <c r="J12" s="37"/>
      <c r="K12" s="37"/>
    </row>
    <row r="13" spans="1:11" ht="7.5" customHeight="1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</row>
    <row r="14" spans="1:11" ht="12.75">
      <c r="A14" s="16">
        <v>1</v>
      </c>
      <c r="B14" s="20">
        <v>41548</v>
      </c>
      <c r="C14" s="20">
        <v>41639</v>
      </c>
      <c r="D14" s="19">
        <f>Harmonogram_spłat!B2</f>
        <v>18678005</v>
      </c>
      <c r="E14" s="19">
        <v>0</v>
      </c>
      <c r="F14" s="18"/>
      <c r="G14" s="17"/>
      <c r="H14" s="17"/>
      <c r="I14" s="16">
        <v>31</v>
      </c>
      <c r="J14" s="16" t="s">
        <v>26</v>
      </c>
      <c r="K14" s="14">
        <f aca="true" t="shared" si="0" ref="K14:K45">D14*H14*I14/365</f>
        <v>0</v>
      </c>
    </row>
    <row r="15" spans="1:11" ht="12.75">
      <c r="A15" s="16">
        <v>2</v>
      </c>
      <c r="B15" s="20">
        <v>41640</v>
      </c>
      <c r="C15" s="20">
        <v>41670</v>
      </c>
      <c r="D15" s="19">
        <f aca="true" t="shared" si="1" ref="D15:D46">D14-E15</f>
        <v>18634353</v>
      </c>
      <c r="E15" s="19">
        <f>Harmonogram_spłat!C4</f>
        <v>43652</v>
      </c>
      <c r="F15" s="18"/>
      <c r="G15" s="17"/>
      <c r="H15" s="17"/>
      <c r="I15" s="16">
        <v>31</v>
      </c>
      <c r="J15" s="16" t="s">
        <v>26</v>
      </c>
      <c r="K15" s="14">
        <f t="shared" si="0"/>
        <v>0</v>
      </c>
    </row>
    <row r="16" spans="1:11" ht="12.75">
      <c r="A16" s="16">
        <v>3</v>
      </c>
      <c r="B16" s="20">
        <v>41671</v>
      </c>
      <c r="C16" s="20">
        <v>41698</v>
      </c>
      <c r="D16" s="19">
        <f t="shared" si="1"/>
        <v>18590701</v>
      </c>
      <c r="E16" s="19">
        <f>Harmonogram_spłat!C5</f>
        <v>43652</v>
      </c>
      <c r="F16" s="18"/>
      <c r="G16" s="17"/>
      <c r="H16" s="17"/>
      <c r="I16" s="16">
        <v>28</v>
      </c>
      <c r="J16" s="16" t="s">
        <v>26</v>
      </c>
      <c r="K16" s="14">
        <f t="shared" si="0"/>
        <v>0</v>
      </c>
    </row>
    <row r="17" spans="1:11" ht="12.75">
      <c r="A17" s="16">
        <v>4</v>
      </c>
      <c r="B17" s="20">
        <v>41699</v>
      </c>
      <c r="C17" s="20">
        <v>41729</v>
      </c>
      <c r="D17" s="19">
        <f t="shared" si="1"/>
        <v>18547049</v>
      </c>
      <c r="E17" s="19">
        <f>Harmonogram_spłat!C6</f>
        <v>43652</v>
      </c>
      <c r="F17" s="18"/>
      <c r="G17" s="17"/>
      <c r="H17" s="17"/>
      <c r="I17" s="16">
        <v>31</v>
      </c>
      <c r="J17" s="16" t="s">
        <v>26</v>
      </c>
      <c r="K17" s="14">
        <f t="shared" si="0"/>
        <v>0</v>
      </c>
    </row>
    <row r="18" spans="1:11" ht="12.75">
      <c r="A18" s="16">
        <v>5</v>
      </c>
      <c r="B18" s="20">
        <v>41730</v>
      </c>
      <c r="C18" s="20">
        <v>41759</v>
      </c>
      <c r="D18" s="19">
        <f t="shared" si="1"/>
        <v>18503397</v>
      </c>
      <c r="E18" s="19">
        <f>Harmonogram_spłat!C7</f>
        <v>43652</v>
      </c>
      <c r="F18" s="18"/>
      <c r="G18" s="17"/>
      <c r="H18" s="17"/>
      <c r="I18" s="16">
        <v>30</v>
      </c>
      <c r="J18" s="16" t="s">
        <v>26</v>
      </c>
      <c r="K18" s="14">
        <f t="shared" si="0"/>
        <v>0</v>
      </c>
    </row>
    <row r="19" spans="1:11" ht="12.75">
      <c r="A19" s="16">
        <v>6</v>
      </c>
      <c r="B19" s="20">
        <v>41760</v>
      </c>
      <c r="C19" s="20">
        <v>41790</v>
      </c>
      <c r="D19" s="19">
        <f t="shared" si="1"/>
        <v>18459745</v>
      </c>
      <c r="E19" s="19">
        <f>Harmonogram_spłat!C8</f>
        <v>43652</v>
      </c>
      <c r="F19" s="18"/>
      <c r="G19" s="17"/>
      <c r="H19" s="17"/>
      <c r="I19" s="16">
        <v>31</v>
      </c>
      <c r="J19" s="16" t="s">
        <v>26</v>
      </c>
      <c r="K19" s="14">
        <f t="shared" si="0"/>
        <v>0</v>
      </c>
    </row>
    <row r="20" spans="1:11" ht="12.75">
      <c r="A20" s="16">
        <v>7</v>
      </c>
      <c r="B20" s="20">
        <v>41791</v>
      </c>
      <c r="C20" s="20">
        <v>41820</v>
      </c>
      <c r="D20" s="19">
        <f t="shared" si="1"/>
        <v>18416093</v>
      </c>
      <c r="E20" s="19">
        <f>Harmonogram_spłat!C9</f>
        <v>43652</v>
      </c>
      <c r="F20" s="18"/>
      <c r="G20" s="17"/>
      <c r="H20" s="17"/>
      <c r="I20" s="16">
        <v>30</v>
      </c>
      <c r="J20" s="16" t="s">
        <v>26</v>
      </c>
      <c r="K20" s="14">
        <f t="shared" si="0"/>
        <v>0</v>
      </c>
    </row>
    <row r="21" spans="1:11" ht="12.75">
      <c r="A21" s="16">
        <v>8</v>
      </c>
      <c r="B21" s="20">
        <v>41821</v>
      </c>
      <c r="C21" s="20">
        <v>41851</v>
      </c>
      <c r="D21" s="19">
        <f t="shared" si="1"/>
        <v>18372441</v>
      </c>
      <c r="E21" s="19">
        <f>Harmonogram_spłat!C10</f>
        <v>43652</v>
      </c>
      <c r="F21" s="18"/>
      <c r="G21" s="17"/>
      <c r="H21" s="17"/>
      <c r="I21" s="16">
        <v>31</v>
      </c>
      <c r="J21" s="16" t="s">
        <v>26</v>
      </c>
      <c r="K21" s="14">
        <f t="shared" si="0"/>
        <v>0</v>
      </c>
    </row>
    <row r="22" spans="1:11" ht="12.75">
      <c r="A22" s="16">
        <v>9</v>
      </c>
      <c r="B22" s="20">
        <v>41852</v>
      </c>
      <c r="C22" s="20">
        <v>41882</v>
      </c>
      <c r="D22" s="19">
        <f t="shared" si="1"/>
        <v>18328789</v>
      </c>
      <c r="E22" s="19">
        <f>Harmonogram_spłat!C11</f>
        <v>43652</v>
      </c>
      <c r="F22" s="18"/>
      <c r="G22" s="17"/>
      <c r="H22" s="17"/>
      <c r="I22" s="16">
        <v>31</v>
      </c>
      <c r="J22" s="16" t="s">
        <v>26</v>
      </c>
      <c r="K22" s="14">
        <f t="shared" si="0"/>
        <v>0</v>
      </c>
    </row>
    <row r="23" spans="1:11" ht="12.75">
      <c r="A23" s="16">
        <v>10</v>
      </c>
      <c r="B23" s="20">
        <v>41883</v>
      </c>
      <c r="C23" s="20">
        <v>41912</v>
      </c>
      <c r="D23" s="19">
        <f t="shared" si="1"/>
        <v>18285137</v>
      </c>
      <c r="E23" s="19">
        <f>Harmonogram_spłat!C12</f>
        <v>43652</v>
      </c>
      <c r="F23" s="18"/>
      <c r="G23" s="17"/>
      <c r="H23" s="17"/>
      <c r="I23" s="16">
        <v>30</v>
      </c>
      <c r="J23" s="16" t="s">
        <v>26</v>
      </c>
      <c r="K23" s="14">
        <f t="shared" si="0"/>
        <v>0</v>
      </c>
    </row>
    <row r="24" spans="1:11" ht="12.75">
      <c r="A24" s="16">
        <v>11</v>
      </c>
      <c r="B24" s="20">
        <v>41913</v>
      </c>
      <c r="C24" s="20">
        <v>41943</v>
      </c>
      <c r="D24" s="19">
        <f t="shared" si="1"/>
        <v>18241485</v>
      </c>
      <c r="E24" s="19">
        <f>Harmonogram_spłat!C13</f>
        <v>43652</v>
      </c>
      <c r="F24" s="18"/>
      <c r="G24" s="17"/>
      <c r="H24" s="17"/>
      <c r="I24" s="16">
        <v>31</v>
      </c>
      <c r="J24" s="16" t="s">
        <v>26</v>
      </c>
      <c r="K24" s="14">
        <f t="shared" si="0"/>
        <v>0</v>
      </c>
    </row>
    <row r="25" spans="1:11" ht="12.75">
      <c r="A25" s="16">
        <v>12</v>
      </c>
      <c r="B25" s="20">
        <v>41944</v>
      </c>
      <c r="C25" s="20">
        <v>41973</v>
      </c>
      <c r="D25" s="19">
        <f t="shared" si="1"/>
        <v>18197833</v>
      </c>
      <c r="E25" s="19">
        <f>Harmonogram_spłat!C14</f>
        <v>43652</v>
      </c>
      <c r="F25" s="18"/>
      <c r="G25" s="17"/>
      <c r="H25" s="17"/>
      <c r="I25" s="16">
        <v>30</v>
      </c>
      <c r="J25" s="16" t="s">
        <v>26</v>
      </c>
      <c r="K25" s="14">
        <f t="shared" si="0"/>
        <v>0</v>
      </c>
    </row>
    <row r="26" spans="1:11" ht="12.75">
      <c r="A26" s="16">
        <v>13</v>
      </c>
      <c r="B26" s="20">
        <v>41974</v>
      </c>
      <c r="C26" s="20">
        <v>42004</v>
      </c>
      <c r="D26" s="19">
        <f t="shared" si="1"/>
        <v>18154181</v>
      </c>
      <c r="E26" s="19">
        <f>Harmonogram_spłat!C15</f>
        <v>43652</v>
      </c>
      <c r="F26" s="18"/>
      <c r="G26" s="17"/>
      <c r="H26" s="17"/>
      <c r="I26" s="16">
        <v>31</v>
      </c>
      <c r="J26" s="16" t="s">
        <v>26</v>
      </c>
      <c r="K26" s="14">
        <f t="shared" si="0"/>
        <v>0</v>
      </c>
    </row>
    <row r="27" spans="1:11" ht="12.75">
      <c r="A27" s="16">
        <v>14</v>
      </c>
      <c r="B27" s="20">
        <v>42005</v>
      </c>
      <c r="C27" s="20">
        <v>42035</v>
      </c>
      <c r="D27" s="19">
        <f t="shared" si="1"/>
        <v>18050696</v>
      </c>
      <c r="E27" s="19">
        <f>Harmonogram_spłat!C17</f>
        <v>103485</v>
      </c>
      <c r="F27" s="18"/>
      <c r="G27" s="17"/>
      <c r="H27" s="17"/>
      <c r="I27" s="16">
        <v>31</v>
      </c>
      <c r="J27" s="16" t="s">
        <v>26</v>
      </c>
      <c r="K27" s="14">
        <f t="shared" si="0"/>
        <v>0</v>
      </c>
    </row>
    <row r="28" spans="1:11" ht="12.75">
      <c r="A28" s="16">
        <v>15</v>
      </c>
      <c r="B28" s="20">
        <v>42036</v>
      </c>
      <c r="C28" s="20">
        <v>42063</v>
      </c>
      <c r="D28" s="19">
        <f t="shared" si="1"/>
        <v>17947211</v>
      </c>
      <c r="E28" s="19">
        <f>Harmonogram_spłat!C18</f>
        <v>103485</v>
      </c>
      <c r="F28" s="18"/>
      <c r="G28" s="17"/>
      <c r="H28" s="17"/>
      <c r="I28" s="16">
        <v>28</v>
      </c>
      <c r="J28" s="16" t="s">
        <v>26</v>
      </c>
      <c r="K28" s="14">
        <f t="shared" si="0"/>
        <v>0</v>
      </c>
    </row>
    <row r="29" spans="1:11" ht="12.75">
      <c r="A29" s="16">
        <v>16</v>
      </c>
      <c r="B29" s="20">
        <v>42064</v>
      </c>
      <c r="C29" s="20">
        <v>42094</v>
      </c>
      <c r="D29" s="19">
        <f t="shared" si="1"/>
        <v>17843726</v>
      </c>
      <c r="E29" s="19">
        <f>Harmonogram_spłat!C19</f>
        <v>103485</v>
      </c>
      <c r="F29" s="18"/>
      <c r="G29" s="17"/>
      <c r="H29" s="17"/>
      <c r="I29" s="16">
        <v>31</v>
      </c>
      <c r="J29" s="16" t="s">
        <v>26</v>
      </c>
      <c r="K29" s="14">
        <f t="shared" si="0"/>
        <v>0</v>
      </c>
    </row>
    <row r="30" spans="1:11" ht="12.75">
      <c r="A30" s="16">
        <v>17</v>
      </c>
      <c r="B30" s="20">
        <v>42095</v>
      </c>
      <c r="C30" s="20">
        <v>42124</v>
      </c>
      <c r="D30" s="19">
        <f t="shared" si="1"/>
        <v>17740241</v>
      </c>
      <c r="E30" s="19">
        <f>Harmonogram_spłat!C20</f>
        <v>103485</v>
      </c>
      <c r="F30" s="18"/>
      <c r="G30" s="17"/>
      <c r="H30" s="17"/>
      <c r="I30" s="16">
        <v>30</v>
      </c>
      <c r="J30" s="16" t="s">
        <v>26</v>
      </c>
      <c r="K30" s="14">
        <f t="shared" si="0"/>
        <v>0</v>
      </c>
    </row>
    <row r="31" spans="1:11" ht="12.75">
      <c r="A31" s="16">
        <v>18</v>
      </c>
      <c r="B31" s="20">
        <v>42125</v>
      </c>
      <c r="C31" s="20">
        <v>42155</v>
      </c>
      <c r="D31" s="19">
        <f t="shared" si="1"/>
        <v>17636756</v>
      </c>
      <c r="E31" s="19">
        <f>Harmonogram_spłat!C21</f>
        <v>103485</v>
      </c>
      <c r="F31" s="18"/>
      <c r="G31" s="17"/>
      <c r="H31" s="17"/>
      <c r="I31" s="16">
        <v>31</v>
      </c>
      <c r="J31" s="16" t="s">
        <v>26</v>
      </c>
      <c r="K31" s="14">
        <f t="shared" si="0"/>
        <v>0</v>
      </c>
    </row>
    <row r="32" spans="1:11" ht="12.75">
      <c r="A32" s="16">
        <v>19</v>
      </c>
      <c r="B32" s="20">
        <v>42156</v>
      </c>
      <c r="C32" s="20">
        <v>42185</v>
      </c>
      <c r="D32" s="19">
        <f t="shared" si="1"/>
        <v>17533271</v>
      </c>
      <c r="E32" s="19">
        <f>Harmonogram_spłat!C22</f>
        <v>103485</v>
      </c>
      <c r="F32" s="18"/>
      <c r="G32" s="17"/>
      <c r="H32" s="17"/>
      <c r="I32" s="16">
        <v>30</v>
      </c>
      <c r="J32" s="16" t="s">
        <v>26</v>
      </c>
      <c r="K32" s="14">
        <f t="shared" si="0"/>
        <v>0</v>
      </c>
    </row>
    <row r="33" spans="1:11" ht="12.75">
      <c r="A33" s="16">
        <v>20</v>
      </c>
      <c r="B33" s="20">
        <v>42186</v>
      </c>
      <c r="C33" s="20">
        <v>42216</v>
      </c>
      <c r="D33" s="19">
        <f t="shared" si="1"/>
        <v>17429786</v>
      </c>
      <c r="E33" s="19">
        <f>Harmonogram_spłat!C23</f>
        <v>103485</v>
      </c>
      <c r="F33" s="18"/>
      <c r="G33" s="17"/>
      <c r="H33" s="17"/>
      <c r="I33" s="16">
        <v>31</v>
      </c>
      <c r="J33" s="16" t="s">
        <v>26</v>
      </c>
      <c r="K33" s="14">
        <f t="shared" si="0"/>
        <v>0</v>
      </c>
    </row>
    <row r="34" spans="1:11" ht="12.75">
      <c r="A34" s="16">
        <v>21</v>
      </c>
      <c r="B34" s="20">
        <v>42217</v>
      </c>
      <c r="C34" s="20">
        <v>42247</v>
      </c>
      <c r="D34" s="19">
        <f t="shared" si="1"/>
        <v>17326301</v>
      </c>
      <c r="E34" s="19">
        <f>Harmonogram_spłat!C24</f>
        <v>103485</v>
      </c>
      <c r="F34" s="18"/>
      <c r="G34" s="17"/>
      <c r="H34" s="17"/>
      <c r="I34" s="16">
        <v>31</v>
      </c>
      <c r="J34" s="16" t="s">
        <v>26</v>
      </c>
      <c r="K34" s="14">
        <f t="shared" si="0"/>
        <v>0</v>
      </c>
    </row>
    <row r="35" spans="1:11" ht="12.75">
      <c r="A35" s="16">
        <v>22</v>
      </c>
      <c r="B35" s="20">
        <v>42248</v>
      </c>
      <c r="C35" s="20">
        <v>42277</v>
      </c>
      <c r="D35" s="19">
        <f t="shared" si="1"/>
        <v>17222816</v>
      </c>
      <c r="E35" s="19">
        <f>Harmonogram_spłat!C25</f>
        <v>103485</v>
      </c>
      <c r="F35" s="18"/>
      <c r="G35" s="17"/>
      <c r="H35" s="17"/>
      <c r="I35" s="16">
        <v>30</v>
      </c>
      <c r="J35" s="16" t="s">
        <v>26</v>
      </c>
      <c r="K35" s="14">
        <f t="shared" si="0"/>
        <v>0</v>
      </c>
    </row>
    <row r="36" spans="1:11" ht="12.75">
      <c r="A36" s="16">
        <v>23</v>
      </c>
      <c r="B36" s="20">
        <v>42278</v>
      </c>
      <c r="C36" s="20">
        <v>42308</v>
      </c>
      <c r="D36" s="19">
        <f t="shared" si="1"/>
        <v>17119331</v>
      </c>
      <c r="E36" s="19">
        <f>Harmonogram_spłat!C26</f>
        <v>103485</v>
      </c>
      <c r="F36" s="18"/>
      <c r="G36" s="17"/>
      <c r="H36" s="17"/>
      <c r="I36" s="16">
        <v>31</v>
      </c>
      <c r="J36" s="16" t="s">
        <v>26</v>
      </c>
      <c r="K36" s="14">
        <f t="shared" si="0"/>
        <v>0</v>
      </c>
    </row>
    <row r="37" spans="1:11" ht="12.75">
      <c r="A37" s="16">
        <v>24</v>
      </c>
      <c r="B37" s="20">
        <v>42309</v>
      </c>
      <c r="C37" s="20">
        <v>42338</v>
      </c>
      <c r="D37" s="19">
        <f t="shared" si="1"/>
        <v>17015846</v>
      </c>
      <c r="E37" s="19">
        <f>Harmonogram_spłat!C27</f>
        <v>103485</v>
      </c>
      <c r="F37" s="18"/>
      <c r="G37" s="17"/>
      <c r="H37" s="17"/>
      <c r="I37" s="16">
        <v>30</v>
      </c>
      <c r="J37" s="16" t="s">
        <v>26</v>
      </c>
      <c r="K37" s="14">
        <f t="shared" si="0"/>
        <v>0</v>
      </c>
    </row>
    <row r="38" spans="1:11" ht="12.75">
      <c r="A38" s="16">
        <v>25</v>
      </c>
      <c r="B38" s="20">
        <v>42339</v>
      </c>
      <c r="C38" s="20">
        <v>42369</v>
      </c>
      <c r="D38" s="19">
        <f t="shared" si="1"/>
        <v>16912361</v>
      </c>
      <c r="E38" s="19">
        <f>Harmonogram_spłat!C28</f>
        <v>103485</v>
      </c>
      <c r="F38" s="18"/>
      <c r="G38" s="17"/>
      <c r="H38" s="17"/>
      <c r="I38" s="16">
        <v>31</v>
      </c>
      <c r="J38" s="16" t="s">
        <v>26</v>
      </c>
      <c r="K38" s="14">
        <f t="shared" si="0"/>
        <v>0</v>
      </c>
    </row>
    <row r="39" spans="1:11" ht="12.75">
      <c r="A39" s="16">
        <v>26</v>
      </c>
      <c r="B39" s="23">
        <v>42370</v>
      </c>
      <c r="C39" s="23">
        <v>42400</v>
      </c>
      <c r="D39" s="19">
        <f t="shared" si="1"/>
        <v>16784861</v>
      </c>
      <c r="E39" s="19">
        <f>Harmonogram_spłat!C30</f>
        <v>127500</v>
      </c>
      <c r="F39" s="18"/>
      <c r="G39" s="17"/>
      <c r="H39" s="17"/>
      <c r="I39" s="21">
        <v>31</v>
      </c>
      <c r="J39" s="21" t="s">
        <v>30</v>
      </c>
      <c r="K39" s="14">
        <f t="shared" si="0"/>
        <v>0</v>
      </c>
    </row>
    <row r="40" spans="1:11" ht="12.75">
      <c r="A40" s="16">
        <v>27</v>
      </c>
      <c r="B40" s="20">
        <v>42401</v>
      </c>
      <c r="C40" s="20">
        <v>42429</v>
      </c>
      <c r="D40" s="19">
        <f t="shared" si="1"/>
        <v>16657361</v>
      </c>
      <c r="E40" s="19">
        <f>Harmonogram_spłat!C31</f>
        <v>127500</v>
      </c>
      <c r="F40" s="18"/>
      <c r="G40" s="17"/>
      <c r="H40" s="17"/>
      <c r="I40" s="16">
        <v>29</v>
      </c>
      <c r="J40" s="16" t="s">
        <v>30</v>
      </c>
      <c r="K40" s="14">
        <f t="shared" si="0"/>
        <v>0</v>
      </c>
    </row>
    <row r="41" spans="1:11" ht="12.75">
      <c r="A41" s="16">
        <v>28</v>
      </c>
      <c r="B41" s="20">
        <v>42430</v>
      </c>
      <c r="C41" s="20">
        <v>42460</v>
      </c>
      <c r="D41" s="19">
        <f t="shared" si="1"/>
        <v>16529861</v>
      </c>
      <c r="E41" s="19">
        <f>Harmonogram_spłat!C32</f>
        <v>127500</v>
      </c>
      <c r="F41" s="18"/>
      <c r="G41" s="17"/>
      <c r="H41" s="17"/>
      <c r="I41" s="16">
        <v>31</v>
      </c>
      <c r="J41" s="16" t="s">
        <v>30</v>
      </c>
      <c r="K41" s="14">
        <f t="shared" si="0"/>
        <v>0</v>
      </c>
    </row>
    <row r="42" spans="1:11" ht="12.75">
      <c r="A42" s="16">
        <v>29</v>
      </c>
      <c r="B42" s="20">
        <v>42461</v>
      </c>
      <c r="C42" s="20">
        <v>42490</v>
      </c>
      <c r="D42" s="19">
        <f t="shared" si="1"/>
        <v>16402361</v>
      </c>
      <c r="E42" s="19">
        <f>Harmonogram_spłat!C33</f>
        <v>127500</v>
      </c>
      <c r="F42" s="18"/>
      <c r="G42" s="17"/>
      <c r="H42" s="17"/>
      <c r="I42" s="16">
        <v>30</v>
      </c>
      <c r="J42" s="16" t="s">
        <v>30</v>
      </c>
      <c r="K42" s="14">
        <f t="shared" si="0"/>
        <v>0</v>
      </c>
    </row>
    <row r="43" spans="1:11" ht="12.75">
      <c r="A43" s="16">
        <v>30</v>
      </c>
      <c r="B43" s="20">
        <v>42491</v>
      </c>
      <c r="C43" s="20">
        <v>42521</v>
      </c>
      <c r="D43" s="19">
        <f t="shared" si="1"/>
        <v>16274861</v>
      </c>
      <c r="E43" s="19">
        <f>Harmonogram_spłat!C34</f>
        <v>127500</v>
      </c>
      <c r="F43" s="18"/>
      <c r="G43" s="17"/>
      <c r="H43" s="17"/>
      <c r="I43" s="16">
        <v>31</v>
      </c>
      <c r="J43" s="16" t="s">
        <v>30</v>
      </c>
      <c r="K43" s="14">
        <f t="shared" si="0"/>
        <v>0</v>
      </c>
    </row>
    <row r="44" spans="1:11" ht="12.75">
      <c r="A44" s="16">
        <v>31</v>
      </c>
      <c r="B44" s="20">
        <v>42522</v>
      </c>
      <c r="C44" s="20">
        <v>42551</v>
      </c>
      <c r="D44" s="19">
        <f t="shared" si="1"/>
        <v>16147361</v>
      </c>
      <c r="E44" s="19">
        <f>Harmonogram_spłat!C35</f>
        <v>127500</v>
      </c>
      <c r="F44" s="18"/>
      <c r="G44" s="17"/>
      <c r="H44" s="17"/>
      <c r="I44" s="16">
        <v>30</v>
      </c>
      <c r="J44" s="16" t="s">
        <v>30</v>
      </c>
      <c r="K44" s="14">
        <f t="shared" si="0"/>
        <v>0</v>
      </c>
    </row>
    <row r="45" spans="1:11" ht="12.75">
      <c r="A45" s="16">
        <v>32</v>
      </c>
      <c r="B45" s="20">
        <v>42552</v>
      </c>
      <c r="C45" s="20">
        <v>42582</v>
      </c>
      <c r="D45" s="19">
        <f t="shared" si="1"/>
        <v>16019861</v>
      </c>
      <c r="E45" s="19">
        <f>Harmonogram_spłat!C36</f>
        <v>127500</v>
      </c>
      <c r="F45" s="18"/>
      <c r="G45" s="17"/>
      <c r="H45" s="17"/>
      <c r="I45" s="16">
        <v>31</v>
      </c>
      <c r="J45" s="16" t="s">
        <v>30</v>
      </c>
      <c r="K45" s="14">
        <f t="shared" si="0"/>
        <v>0</v>
      </c>
    </row>
    <row r="46" spans="1:11" ht="12.75">
      <c r="A46" s="16">
        <v>33</v>
      </c>
      <c r="B46" s="20">
        <v>42583</v>
      </c>
      <c r="C46" s="20">
        <v>42613</v>
      </c>
      <c r="D46" s="19">
        <f t="shared" si="1"/>
        <v>15892361</v>
      </c>
      <c r="E46" s="19">
        <f>Harmonogram_spłat!C37</f>
        <v>127500</v>
      </c>
      <c r="F46" s="18"/>
      <c r="G46" s="17"/>
      <c r="H46" s="17"/>
      <c r="I46" s="16">
        <v>31</v>
      </c>
      <c r="J46" s="16" t="s">
        <v>30</v>
      </c>
      <c r="K46" s="14">
        <f aca="true" t="shared" si="2" ref="K46:K77">D46*H46*I46/365</f>
        <v>0</v>
      </c>
    </row>
    <row r="47" spans="1:11" ht="12.75">
      <c r="A47" s="16">
        <v>34</v>
      </c>
      <c r="B47" s="20">
        <v>42614</v>
      </c>
      <c r="C47" s="20">
        <v>42643</v>
      </c>
      <c r="D47" s="19">
        <f aca="true" t="shared" si="3" ref="D47:D78">D46-E47</f>
        <v>15764861</v>
      </c>
      <c r="E47" s="19">
        <f>Harmonogram_spłat!C38</f>
        <v>127500</v>
      </c>
      <c r="F47" s="18"/>
      <c r="G47" s="17"/>
      <c r="H47" s="17"/>
      <c r="I47" s="16">
        <v>30</v>
      </c>
      <c r="J47" s="16" t="s">
        <v>30</v>
      </c>
      <c r="K47" s="14">
        <f t="shared" si="2"/>
        <v>0</v>
      </c>
    </row>
    <row r="48" spans="1:11" ht="12.75">
      <c r="A48" s="16">
        <v>35</v>
      </c>
      <c r="B48" s="20">
        <v>42644</v>
      </c>
      <c r="C48" s="20">
        <v>42674</v>
      </c>
      <c r="D48" s="19">
        <f t="shared" si="3"/>
        <v>15637361</v>
      </c>
      <c r="E48" s="19">
        <f>Harmonogram_spłat!C39</f>
        <v>127500</v>
      </c>
      <c r="F48" s="18"/>
      <c r="G48" s="17"/>
      <c r="H48" s="17"/>
      <c r="I48" s="16">
        <v>31</v>
      </c>
      <c r="J48" s="16" t="s">
        <v>30</v>
      </c>
      <c r="K48" s="14">
        <f t="shared" si="2"/>
        <v>0</v>
      </c>
    </row>
    <row r="49" spans="1:11" ht="12.75">
      <c r="A49" s="16">
        <v>36</v>
      </c>
      <c r="B49" s="20">
        <v>42675</v>
      </c>
      <c r="C49" s="20">
        <v>42704</v>
      </c>
      <c r="D49" s="19">
        <f t="shared" si="3"/>
        <v>15509861</v>
      </c>
      <c r="E49" s="19">
        <f>Harmonogram_spłat!C40</f>
        <v>127500</v>
      </c>
      <c r="F49" s="18"/>
      <c r="G49" s="17"/>
      <c r="H49" s="17"/>
      <c r="I49" s="16">
        <v>30</v>
      </c>
      <c r="J49" s="16" t="s">
        <v>30</v>
      </c>
      <c r="K49" s="14">
        <f t="shared" si="2"/>
        <v>0</v>
      </c>
    </row>
    <row r="50" spans="1:11" ht="12.75">
      <c r="A50" s="16">
        <v>37</v>
      </c>
      <c r="B50" s="20">
        <v>42705</v>
      </c>
      <c r="C50" s="20">
        <v>42735</v>
      </c>
      <c r="D50" s="19">
        <f t="shared" si="3"/>
        <v>15382361</v>
      </c>
      <c r="E50" s="19">
        <f>Harmonogram_spłat!C41</f>
        <v>127500</v>
      </c>
      <c r="F50" s="18"/>
      <c r="G50" s="17"/>
      <c r="H50" s="17"/>
      <c r="I50" s="16">
        <v>31</v>
      </c>
      <c r="J50" s="16" t="s">
        <v>30</v>
      </c>
      <c r="K50" s="14">
        <f t="shared" si="2"/>
        <v>0</v>
      </c>
    </row>
    <row r="51" spans="1:11" ht="12.75">
      <c r="A51" s="16">
        <v>38</v>
      </c>
      <c r="B51" s="20">
        <v>42736</v>
      </c>
      <c r="C51" s="20">
        <v>42766</v>
      </c>
      <c r="D51" s="19">
        <f t="shared" si="3"/>
        <v>15263347</v>
      </c>
      <c r="E51" s="19">
        <f>Harmonogram_spłat!C43</f>
        <v>119014</v>
      </c>
      <c r="F51" s="18"/>
      <c r="G51" s="17"/>
      <c r="H51" s="17"/>
      <c r="I51" s="16">
        <v>31</v>
      </c>
      <c r="J51" s="16" t="s">
        <v>26</v>
      </c>
      <c r="K51" s="14">
        <f t="shared" si="2"/>
        <v>0</v>
      </c>
    </row>
    <row r="52" spans="1:11" ht="12.75">
      <c r="A52" s="16">
        <v>39</v>
      </c>
      <c r="B52" s="20">
        <v>42767</v>
      </c>
      <c r="C52" s="20">
        <v>42794</v>
      </c>
      <c r="D52" s="19">
        <f t="shared" si="3"/>
        <v>15144333</v>
      </c>
      <c r="E52" s="19">
        <f>Harmonogram_spłat!C44</f>
        <v>119014</v>
      </c>
      <c r="F52" s="18"/>
      <c r="G52" s="17"/>
      <c r="H52" s="17"/>
      <c r="I52" s="16">
        <v>28</v>
      </c>
      <c r="J52" s="16" t="s">
        <v>26</v>
      </c>
      <c r="K52" s="14">
        <f t="shared" si="2"/>
        <v>0</v>
      </c>
    </row>
    <row r="53" spans="1:11" ht="12.75">
      <c r="A53" s="16">
        <v>40</v>
      </c>
      <c r="B53" s="20">
        <v>42795</v>
      </c>
      <c r="C53" s="20">
        <v>42825</v>
      </c>
      <c r="D53" s="19">
        <f t="shared" si="3"/>
        <v>15025319</v>
      </c>
      <c r="E53" s="19">
        <f>Harmonogram_spłat!C45</f>
        <v>119014</v>
      </c>
      <c r="F53" s="18"/>
      <c r="G53" s="17"/>
      <c r="H53" s="17"/>
      <c r="I53" s="16">
        <v>31</v>
      </c>
      <c r="J53" s="16" t="s">
        <v>26</v>
      </c>
      <c r="K53" s="14">
        <f t="shared" si="2"/>
        <v>0</v>
      </c>
    </row>
    <row r="54" spans="1:11" ht="12.75">
      <c r="A54" s="16">
        <v>41</v>
      </c>
      <c r="B54" s="20">
        <v>42826</v>
      </c>
      <c r="C54" s="20">
        <v>42855</v>
      </c>
      <c r="D54" s="19">
        <f t="shared" si="3"/>
        <v>14906305</v>
      </c>
      <c r="E54" s="19">
        <f>Harmonogram_spłat!C46</f>
        <v>119014</v>
      </c>
      <c r="F54" s="18"/>
      <c r="G54" s="17"/>
      <c r="H54" s="17"/>
      <c r="I54" s="16">
        <v>30</v>
      </c>
      <c r="J54" s="16" t="s">
        <v>26</v>
      </c>
      <c r="K54" s="14">
        <f t="shared" si="2"/>
        <v>0</v>
      </c>
    </row>
    <row r="55" spans="1:11" ht="12.75">
      <c r="A55" s="16">
        <v>42</v>
      </c>
      <c r="B55" s="20">
        <v>42856</v>
      </c>
      <c r="C55" s="20">
        <v>42886</v>
      </c>
      <c r="D55" s="19">
        <f t="shared" si="3"/>
        <v>14787291</v>
      </c>
      <c r="E55" s="19">
        <f>Harmonogram_spłat!C47</f>
        <v>119014</v>
      </c>
      <c r="F55" s="18"/>
      <c r="G55" s="17"/>
      <c r="H55" s="17"/>
      <c r="I55" s="16">
        <v>31</v>
      </c>
      <c r="J55" s="16" t="s">
        <v>26</v>
      </c>
      <c r="K55" s="14">
        <f t="shared" si="2"/>
        <v>0</v>
      </c>
    </row>
    <row r="56" spans="1:11" ht="12.75">
      <c r="A56" s="16">
        <v>43</v>
      </c>
      <c r="B56" s="20">
        <v>42887</v>
      </c>
      <c r="C56" s="20">
        <v>42916</v>
      </c>
      <c r="D56" s="19">
        <f t="shared" si="3"/>
        <v>14668277</v>
      </c>
      <c r="E56" s="19">
        <f>Harmonogram_spłat!C48</f>
        <v>119014</v>
      </c>
      <c r="F56" s="18"/>
      <c r="G56" s="17"/>
      <c r="H56" s="17"/>
      <c r="I56" s="16">
        <v>30</v>
      </c>
      <c r="J56" s="16" t="s">
        <v>26</v>
      </c>
      <c r="K56" s="14">
        <f t="shared" si="2"/>
        <v>0</v>
      </c>
    </row>
    <row r="57" spans="1:11" ht="12.75">
      <c r="A57" s="16">
        <v>44</v>
      </c>
      <c r="B57" s="20">
        <v>42917</v>
      </c>
      <c r="C57" s="20">
        <v>42947</v>
      </c>
      <c r="D57" s="19">
        <f t="shared" si="3"/>
        <v>14549263</v>
      </c>
      <c r="E57" s="19">
        <f>Harmonogram_spłat!C49</f>
        <v>119014</v>
      </c>
      <c r="F57" s="18"/>
      <c r="G57" s="17"/>
      <c r="H57" s="17"/>
      <c r="I57" s="16">
        <v>31</v>
      </c>
      <c r="J57" s="16" t="s">
        <v>26</v>
      </c>
      <c r="K57" s="14">
        <f t="shared" si="2"/>
        <v>0</v>
      </c>
    </row>
    <row r="58" spans="1:11" ht="12.75">
      <c r="A58" s="16">
        <v>45</v>
      </c>
      <c r="B58" s="20">
        <v>42948</v>
      </c>
      <c r="C58" s="20">
        <v>42978</v>
      </c>
      <c r="D58" s="19">
        <f t="shared" si="3"/>
        <v>14430249</v>
      </c>
      <c r="E58" s="19">
        <f>Harmonogram_spłat!C50</f>
        <v>119014</v>
      </c>
      <c r="F58" s="18"/>
      <c r="G58" s="17"/>
      <c r="H58" s="17"/>
      <c r="I58" s="16">
        <v>31</v>
      </c>
      <c r="J58" s="16" t="s">
        <v>26</v>
      </c>
      <c r="K58" s="14">
        <f t="shared" si="2"/>
        <v>0</v>
      </c>
    </row>
    <row r="59" spans="1:11" ht="12.75">
      <c r="A59" s="16">
        <v>46</v>
      </c>
      <c r="B59" s="20">
        <v>42979</v>
      </c>
      <c r="C59" s="20">
        <v>43008</v>
      </c>
      <c r="D59" s="19">
        <f t="shared" si="3"/>
        <v>14311235</v>
      </c>
      <c r="E59" s="19">
        <f>Harmonogram_spłat!C51</f>
        <v>119014</v>
      </c>
      <c r="F59" s="18"/>
      <c r="G59" s="17"/>
      <c r="H59" s="17"/>
      <c r="I59" s="16">
        <v>30</v>
      </c>
      <c r="J59" s="16" t="s">
        <v>26</v>
      </c>
      <c r="K59" s="14">
        <f t="shared" si="2"/>
        <v>0</v>
      </c>
    </row>
    <row r="60" spans="1:11" ht="12.75">
      <c r="A60" s="16">
        <v>47</v>
      </c>
      <c r="B60" s="20">
        <v>43009</v>
      </c>
      <c r="C60" s="20">
        <v>43039</v>
      </c>
      <c r="D60" s="19">
        <f t="shared" si="3"/>
        <v>14192221</v>
      </c>
      <c r="E60" s="19">
        <f>Harmonogram_spłat!C52</f>
        <v>119014</v>
      </c>
      <c r="F60" s="18"/>
      <c r="G60" s="17"/>
      <c r="H60" s="17"/>
      <c r="I60" s="16">
        <v>31</v>
      </c>
      <c r="J60" s="16" t="s">
        <v>26</v>
      </c>
      <c r="K60" s="14">
        <f t="shared" si="2"/>
        <v>0</v>
      </c>
    </row>
    <row r="61" spans="1:11" ht="12.75">
      <c r="A61" s="16">
        <v>48</v>
      </c>
      <c r="B61" s="20">
        <v>43040</v>
      </c>
      <c r="C61" s="20">
        <v>43069</v>
      </c>
      <c r="D61" s="19">
        <f t="shared" si="3"/>
        <v>14073207</v>
      </c>
      <c r="E61" s="19">
        <f>Harmonogram_spłat!C53</f>
        <v>119014</v>
      </c>
      <c r="F61" s="18"/>
      <c r="G61" s="17"/>
      <c r="H61" s="17"/>
      <c r="I61" s="16">
        <v>30</v>
      </c>
      <c r="J61" s="16" t="s">
        <v>26</v>
      </c>
      <c r="K61" s="14">
        <f t="shared" si="2"/>
        <v>0</v>
      </c>
    </row>
    <row r="62" spans="1:11" ht="12.75">
      <c r="A62" s="16">
        <v>49</v>
      </c>
      <c r="B62" s="20">
        <v>43070</v>
      </c>
      <c r="C62" s="20">
        <v>43100</v>
      </c>
      <c r="D62" s="19">
        <f t="shared" si="3"/>
        <v>13954193</v>
      </c>
      <c r="E62" s="19">
        <f>Harmonogram_spłat!C54</f>
        <v>119014</v>
      </c>
      <c r="F62" s="18"/>
      <c r="G62" s="17"/>
      <c r="H62" s="17"/>
      <c r="I62" s="16">
        <v>31</v>
      </c>
      <c r="J62" s="16" t="s">
        <v>26</v>
      </c>
      <c r="K62" s="14">
        <f t="shared" si="2"/>
        <v>0</v>
      </c>
    </row>
    <row r="63" spans="1:11" ht="12.75">
      <c r="A63" s="16">
        <v>50</v>
      </c>
      <c r="B63" s="20">
        <v>43101</v>
      </c>
      <c r="C63" s="20">
        <v>43131</v>
      </c>
      <c r="D63" s="19">
        <f t="shared" si="3"/>
        <v>13812193</v>
      </c>
      <c r="E63" s="19">
        <f>Harmonogram_spłat!C56</f>
        <v>142000</v>
      </c>
      <c r="F63" s="18"/>
      <c r="G63" s="17"/>
      <c r="H63" s="17"/>
      <c r="I63" s="16">
        <v>31</v>
      </c>
      <c r="J63" s="16" t="s">
        <v>26</v>
      </c>
      <c r="K63" s="14">
        <f t="shared" si="2"/>
        <v>0</v>
      </c>
    </row>
    <row r="64" spans="1:11" ht="12.75">
      <c r="A64" s="16">
        <v>51</v>
      </c>
      <c r="B64" s="20">
        <v>43132</v>
      </c>
      <c r="C64" s="20">
        <v>43159</v>
      </c>
      <c r="D64" s="19">
        <f t="shared" si="3"/>
        <v>13670193</v>
      </c>
      <c r="E64" s="19">
        <f>Harmonogram_spłat!C57</f>
        <v>142000</v>
      </c>
      <c r="F64" s="18"/>
      <c r="G64" s="17"/>
      <c r="H64" s="17"/>
      <c r="I64" s="16">
        <v>28</v>
      </c>
      <c r="J64" s="16" t="s">
        <v>26</v>
      </c>
      <c r="K64" s="14">
        <f t="shared" si="2"/>
        <v>0</v>
      </c>
    </row>
    <row r="65" spans="1:11" ht="12.75">
      <c r="A65" s="16">
        <v>52</v>
      </c>
      <c r="B65" s="20">
        <v>43160</v>
      </c>
      <c r="C65" s="20">
        <v>43190</v>
      </c>
      <c r="D65" s="19">
        <f t="shared" si="3"/>
        <v>13528193</v>
      </c>
      <c r="E65" s="19">
        <f>Harmonogram_spłat!C58</f>
        <v>142000</v>
      </c>
      <c r="F65" s="18"/>
      <c r="G65" s="17"/>
      <c r="H65" s="17"/>
      <c r="I65" s="16">
        <v>31</v>
      </c>
      <c r="J65" s="16" t="s">
        <v>26</v>
      </c>
      <c r="K65" s="14">
        <f t="shared" si="2"/>
        <v>0</v>
      </c>
    </row>
    <row r="66" spans="1:11" ht="12.75">
      <c r="A66" s="16">
        <v>53</v>
      </c>
      <c r="B66" s="20">
        <v>43191</v>
      </c>
      <c r="C66" s="20">
        <v>43220</v>
      </c>
      <c r="D66" s="19">
        <f t="shared" si="3"/>
        <v>13386193</v>
      </c>
      <c r="E66" s="19">
        <f>Harmonogram_spłat!C59</f>
        <v>142000</v>
      </c>
      <c r="F66" s="18"/>
      <c r="G66" s="17"/>
      <c r="H66" s="17"/>
      <c r="I66" s="16">
        <v>30</v>
      </c>
      <c r="J66" s="16" t="s">
        <v>26</v>
      </c>
      <c r="K66" s="14">
        <f t="shared" si="2"/>
        <v>0</v>
      </c>
    </row>
    <row r="67" spans="1:11" ht="12.75">
      <c r="A67" s="16">
        <v>54</v>
      </c>
      <c r="B67" s="20">
        <v>43221</v>
      </c>
      <c r="C67" s="20">
        <v>43251</v>
      </c>
      <c r="D67" s="19">
        <f t="shared" si="3"/>
        <v>13244193</v>
      </c>
      <c r="E67" s="19">
        <f>Harmonogram_spłat!C60</f>
        <v>142000</v>
      </c>
      <c r="F67" s="18"/>
      <c r="G67" s="17"/>
      <c r="H67" s="17"/>
      <c r="I67" s="16">
        <v>31</v>
      </c>
      <c r="J67" s="16" t="s">
        <v>26</v>
      </c>
      <c r="K67" s="14">
        <f t="shared" si="2"/>
        <v>0</v>
      </c>
    </row>
    <row r="68" spans="1:11" ht="12.75">
      <c r="A68" s="16">
        <v>55</v>
      </c>
      <c r="B68" s="20">
        <v>43252</v>
      </c>
      <c r="C68" s="20">
        <v>43281</v>
      </c>
      <c r="D68" s="19">
        <f t="shared" si="3"/>
        <v>13102193</v>
      </c>
      <c r="E68" s="19">
        <f>Harmonogram_spłat!C61</f>
        <v>142000</v>
      </c>
      <c r="F68" s="18"/>
      <c r="G68" s="17"/>
      <c r="H68" s="17"/>
      <c r="I68" s="16">
        <v>30</v>
      </c>
      <c r="J68" s="16" t="s">
        <v>26</v>
      </c>
      <c r="K68" s="14">
        <f t="shared" si="2"/>
        <v>0</v>
      </c>
    </row>
    <row r="69" spans="1:11" ht="12.75">
      <c r="A69" s="16">
        <v>56</v>
      </c>
      <c r="B69" s="20">
        <v>43282</v>
      </c>
      <c r="C69" s="20">
        <v>43312</v>
      </c>
      <c r="D69" s="19">
        <f t="shared" si="3"/>
        <v>12960193</v>
      </c>
      <c r="E69" s="19">
        <f>Harmonogram_spłat!C62</f>
        <v>142000</v>
      </c>
      <c r="F69" s="18"/>
      <c r="G69" s="17"/>
      <c r="H69" s="17"/>
      <c r="I69" s="16">
        <v>31</v>
      </c>
      <c r="J69" s="16" t="s">
        <v>26</v>
      </c>
      <c r="K69" s="14">
        <f t="shared" si="2"/>
        <v>0</v>
      </c>
    </row>
    <row r="70" spans="1:11" ht="12.75">
      <c r="A70" s="16">
        <v>57</v>
      </c>
      <c r="B70" s="20">
        <v>43313</v>
      </c>
      <c r="C70" s="20">
        <v>43343</v>
      </c>
      <c r="D70" s="19">
        <f t="shared" si="3"/>
        <v>12818193</v>
      </c>
      <c r="E70" s="19">
        <f>Harmonogram_spłat!C63</f>
        <v>142000</v>
      </c>
      <c r="F70" s="18"/>
      <c r="G70" s="17"/>
      <c r="H70" s="17"/>
      <c r="I70" s="16">
        <v>31</v>
      </c>
      <c r="J70" s="16" t="s">
        <v>26</v>
      </c>
      <c r="K70" s="14">
        <f t="shared" si="2"/>
        <v>0</v>
      </c>
    </row>
    <row r="71" spans="1:11" ht="12.75">
      <c r="A71" s="16">
        <v>58</v>
      </c>
      <c r="B71" s="20">
        <v>43344</v>
      </c>
      <c r="C71" s="20">
        <v>43373</v>
      </c>
      <c r="D71" s="19">
        <f t="shared" si="3"/>
        <v>12676193</v>
      </c>
      <c r="E71" s="19">
        <f>Harmonogram_spłat!C64</f>
        <v>142000</v>
      </c>
      <c r="F71" s="18"/>
      <c r="G71" s="17"/>
      <c r="H71" s="17"/>
      <c r="I71" s="16">
        <v>30</v>
      </c>
      <c r="J71" s="16" t="s">
        <v>26</v>
      </c>
      <c r="K71" s="14">
        <f t="shared" si="2"/>
        <v>0</v>
      </c>
    </row>
    <row r="72" spans="1:11" ht="12.75">
      <c r="A72" s="16">
        <v>59</v>
      </c>
      <c r="B72" s="20">
        <v>43374</v>
      </c>
      <c r="C72" s="20">
        <v>43404</v>
      </c>
      <c r="D72" s="19">
        <f t="shared" si="3"/>
        <v>12534193</v>
      </c>
      <c r="E72" s="19">
        <f>Harmonogram_spłat!C65</f>
        <v>142000</v>
      </c>
      <c r="F72" s="18"/>
      <c r="G72" s="17"/>
      <c r="H72" s="17"/>
      <c r="I72" s="16">
        <v>31</v>
      </c>
      <c r="J72" s="16" t="s">
        <v>26</v>
      </c>
      <c r="K72" s="14">
        <f t="shared" si="2"/>
        <v>0</v>
      </c>
    </row>
    <row r="73" spans="1:11" ht="12.75">
      <c r="A73" s="16">
        <v>60</v>
      </c>
      <c r="B73" s="20">
        <v>43405</v>
      </c>
      <c r="C73" s="20">
        <v>43434</v>
      </c>
      <c r="D73" s="19">
        <f t="shared" si="3"/>
        <v>12392193</v>
      </c>
      <c r="E73" s="19">
        <f>Harmonogram_spłat!C66</f>
        <v>142000</v>
      </c>
      <c r="F73" s="18"/>
      <c r="G73" s="17"/>
      <c r="H73" s="17"/>
      <c r="I73" s="16">
        <v>30</v>
      </c>
      <c r="J73" s="16" t="s">
        <v>26</v>
      </c>
      <c r="K73" s="14">
        <f t="shared" si="2"/>
        <v>0</v>
      </c>
    </row>
    <row r="74" spans="1:11" ht="12.75">
      <c r="A74" s="16">
        <v>61</v>
      </c>
      <c r="B74" s="20">
        <v>43435</v>
      </c>
      <c r="C74" s="20">
        <v>43465</v>
      </c>
      <c r="D74" s="19">
        <f t="shared" si="3"/>
        <v>12250193</v>
      </c>
      <c r="E74" s="19">
        <f>Harmonogram_spłat!C67</f>
        <v>142000</v>
      </c>
      <c r="F74" s="18"/>
      <c r="G74" s="17"/>
      <c r="H74" s="17"/>
      <c r="I74" s="16">
        <v>31</v>
      </c>
      <c r="J74" s="16" t="s">
        <v>26</v>
      </c>
      <c r="K74" s="14">
        <f t="shared" si="2"/>
        <v>0</v>
      </c>
    </row>
    <row r="75" spans="1:11" ht="12.75">
      <c r="A75" s="16">
        <v>62</v>
      </c>
      <c r="B75" s="20">
        <v>43466</v>
      </c>
      <c r="C75" s="20">
        <v>43496</v>
      </c>
      <c r="D75" s="19">
        <f t="shared" si="3"/>
        <v>12104193</v>
      </c>
      <c r="E75" s="19">
        <f>Harmonogram_spłat!C69</f>
        <v>146000</v>
      </c>
      <c r="F75" s="18"/>
      <c r="G75" s="17"/>
      <c r="H75" s="17"/>
      <c r="I75" s="16">
        <v>31</v>
      </c>
      <c r="J75" s="16" t="s">
        <v>26</v>
      </c>
      <c r="K75" s="14">
        <f t="shared" si="2"/>
        <v>0</v>
      </c>
    </row>
    <row r="76" spans="1:11" ht="12.75">
      <c r="A76" s="16">
        <v>63</v>
      </c>
      <c r="B76" s="20">
        <v>43497</v>
      </c>
      <c r="C76" s="20">
        <v>43524</v>
      </c>
      <c r="D76" s="19">
        <f t="shared" si="3"/>
        <v>11958193</v>
      </c>
      <c r="E76" s="19">
        <f>Harmonogram_spłat!C70</f>
        <v>146000</v>
      </c>
      <c r="F76" s="18"/>
      <c r="G76" s="17"/>
      <c r="H76" s="17"/>
      <c r="I76" s="16">
        <v>28</v>
      </c>
      <c r="J76" s="16" t="s">
        <v>26</v>
      </c>
      <c r="K76" s="14">
        <f t="shared" si="2"/>
        <v>0</v>
      </c>
    </row>
    <row r="77" spans="1:11" ht="12.75">
      <c r="A77" s="16">
        <v>64</v>
      </c>
      <c r="B77" s="20">
        <v>43525</v>
      </c>
      <c r="C77" s="20">
        <v>43555</v>
      </c>
      <c r="D77" s="19">
        <f t="shared" si="3"/>
        <v>11812193</v>
      </c>
      <c r="E77" s="19">
        <f>Harmonogram_spłat!C71</f>
        <v>146000</v>
      </c>
      <c r="F77" s="18"/>
      <c r="G77" s="17"/>
      <c r="H77" s="17"/>
      <c r="I77" s="16">
        <v>31</v>
      </c>
      <c r="J77" s="16" t="s">
        <v>26</v>
      </c>
      <c r="K77" s="14">
        <f t="shared" si="2"/>
        <v>0</v>
      </c>
    </row>
    <row r="78" spans="1:11" ht="12.75">
      <c r="A78" s="16">
        <v>65</v>
      </c>
      <c r="B78" s="20">
        <v>43556</v>
      </c>
      <c r="C78" s="20">
        <v>43585</v>
      </c>
      <c r="D78" s="19">
        <f t="shared" si="3"/>
        <v>11666193</v>
      </c>
      <c r="E78" s="19">
        <f>Harmonogram_spłat!C72</f>
        <v>146000</v>
      </c>
      <c r="F78" s="18"/>
      <c r="G78" s="17"/>
      <c r="H78" s="17"/>
      <c r="I78" s="16">
        <v>30</v>
      </c>
      <c r="J78" s="16" t="s">
        <v>26</v>
      </c>
      <c r="K78" s="14">
        <f aca="true" t="shared" si="4" ref="K78:K109">D78*H78*I78/365</f>
        <v>0</v>
      </c>
    </row>
    <row r="79" spans="1:11" ht="12.75">
      <c r="A79" s="16">
        <v>66</v>
      </c>
      <c r="B79" s="20">
        <v>43586</v>
      </c>
      <c r="C79" s="20">
        <v>43616</v>
      </c>
      <c r="D79" s="19">
        <f aca="true" t="shared" si="5" ref="D79:D110">D78-E79</f>
        <v>11520193</v>
      </c>
      <c r="E79" s="19">
        <f>Harmonogram_spłat!C73</f>
        <v>146000</v>
      </c>
      <c r="F79" s="18"/>
      <c r="G79" s="17"/>
      <c r="H79" s="17"/>
      <c r="I79" s="16">
        <v>31</v>
      </c>
      <c r="J79" s="16" t="s">
        <v>26</v>
      </c>
      <c r="K79" s="14">
        <f t="shared" si="4"/>
        <v>0</v>
      </c>
    </row>
    <row r="80" spans="1:11" ht="12.75">
      <c r="A80" s="16">
        <v>67</v>
      </c>
      <c r="B80" s="20">
        <v>43617</v>
      </c>
      <c r="C80" s="20">
        <v>43646</v>
      </c>
      <c r="D80" s="19">
        <f t="shared" si="5"/>
        <v>11374193</v>
      </c>
      <c r="E80" s="19">
        <f>Harmonogram_spłat!C74</f>
        <v>146000</v>
      </c>
      <c r="F80" s="18"/>
      <c r="G80" s="17"/>
      <c r="H80" s="17"/>
      <c r="I80" s="16">
        <v>30</v>
      </c>
      <c r="J80" s="16" t="s">
        <v>26</v>
      </c>
      <c r="K80" s="14">
        <f t="shared" si="4"/>
        <v>0</v>
      </c>
    </row>
    <row r="81" spans="1:11" ht="12.75">
      <c r="A81" s="16">
        <v>68</v>
      </c>
      <c r="B81" s="20">
        <v>43647</v>
      </c>
      <c r="C81" s="20">
        <v>43677</v>
      </c>
      <c r="D81" s="19">
        <f t="shared" si="5"/>
        <v>11228193</v>
      </c>
      <c r="E81" s="19">
        <f>Harmonogram_spłat!C75</f>
        <v>146000</v>
      </c>
      <c r="F81" s="18"/>
      <c r="G81" s="17"/>
      <c r="H81" s="17"/>
      <c r="I81" s="16">
        <v>31</v>
      </c>
      <c r="J81" s="16" t="s">
        <v>26</v>
      </c>
      <c r="K81" s="14">
        <f t="shared" si="4"/>
        <v>0</v>
      </c>
    </row>
    <row r="82" spans="1:11" ht="12.75">
      <c r="A82" s="16">
        <v>69</v>
      </c>
      <c r="B82" s="20">
        <v>43678</v>
      </c>
      <c r="C82" s="20">
        <v>43708</v>
      </c>
      <c r="D82" s="19">
        <f t="shared" si="5"/>
        <v>11082193</v>
      </c>
      <c r="E82" s="19">
        <f>Harmonogram_spłat!C76</f>
        <v>146000</v>
      </c>
      <c r="F82" s="18"/>
      <c r="G82" s="17"/>
      <c r="H82" s="17"/>
      <c r="I82" s="16">
        <v>31</v>
      </c>
      <c r="J82" s="16" t="s">
        <v>26</v>
      </c>
      <c r="K82" s="14">
        <f t="shared" si="4"/>
        <v>0</v>
      </c>
    </row>
    <row r="83" spans="1:11" ht="12.75">
      <c r="A83" s="16">
        <v>70</v>
      </c>
      <c r="B83" s="20">
        <v>43709</v>
      </c>
      <c r="C83" s="20">
        <v>43738</v>
      </c>
      <c r="D83" s="19">
        <f t="shared" si="5"/>
        <v>10936193</v>
      </c>
      <c r="E83" s="19">
        <f>Harmonogram_spłat!C77</f>
        <v>146000</v>
      </c>
      <c r="F83" s="18"/>
      <c r="G83" s="17"/>
      <c r="H83" s="17"/>
      <c r="I83" s="16">
        <v>30</v>
      </c>
      <c r="J83" s="16" t="s">
        <v>26</v>
      </c>
      <c r="K83" s="14">
        <f t="shared" si="4"/>
        <v>0</v>
      </c>
    </row>
    <row r="84" spans="1:11" ht="12.75">
      <c r="A84" s="16">
        <v>71</v>
      </c>
      <c r="B84" s="20">
        <v>43739</v>
      </c>
      <c r="C84" s="20">
        <v>43769</v>
      </c>
      <c r="D84" s="19">
        <f t="shared" si="5"/>
        <v>10790193</v>
      </c>
      <c r="E84" s="19">
        <f>Harmonogram_spłat!C78</f>
        <v>146000</v>
      </c>
      <c r="F84" s="18"/>
      <c r="G84" s="17"/>
      <c r="H84" s="17"/>
      <c r="I84" s="16">
        <v>31</v>
      </c>
      <c r="J84" s="16" t="s">
        <v>26</v>
      </c>
      <c r="K84" s="14">
        <f t="shared" si="4"/>
        <v>0</v>
      </c>
    </row>
    <row r="85" spans="1:11" ht="12.75">
      <c r="A85" s="16">
        <v>72</v>
      </c>
      <c r="B85" s="20">
        <v>43770</v>
      </c>
      <c r="C85" s="20">
        <v>43799</v>
      </c>
      <c r="D85" s="19">
        <f t="shared" si="5"/>
        <v>10644193</v>
      </c>
      <c r="E85" s="19">
        <f>Harmonogram_spłat!C79</f>
        <v>146000</v>
      </c>
      <c r="F85" s="18"/>
      <c r="G85" s="17"/>
      <c r="H85" s="17"/>
      <c r="I85" s="16">
        <v>30</v>
      </c>
      <c r="J85" s="16" t="s">
        <v>26</v>
      </c>
      <c r="K85" s="14">
        <f t="shared" si="4"/>
        <v>0</v>
      </c>
    </row>
    <row r="86" spans="1:11" ht="12.75">
      <c r="A86" s="16">
        <v>73</v>
      </c>
      <c r="B86" s="20">
        <v>43800</v>
      </c>
      <c r="C86" s="20">
        <v>43830</v>
      </c>
      <c r="D86" s="19">
        <f t="shared" si="5"/>
        <v>10498193</v>
      </c>
      <c r="E86" s="19">
        <f>Harmonogram_spłat!C80</f>
        <v>146000</v>
      </c>
      <c r="F86" s="18"/>
      <c r="G86" s="17"/>
      <c r="H86" s="17"/>
      <c r="I86" s="16">
        <v>31</v>
      </c>
      <c r="J86" s="16" t="s">
        <v>26</v>
      </c>
      <c r="K86" s="14">
        <f t="shared" si="4"/>
        <v>0</v>
      </c>
    </row>
    <row r="87" spans="1:11" ht="12.75">
      <c r="A87" s="16">
        <v>74</v>
      </c>
      <c r="B87" s="23">
        <v>43831</v>
      </c>
      <c r="C87" s="23">
        <v>43861</v>
      </c>
      <c r="D87" s="22">
        <f t="shared" si="5"/>
        <v>10352193</v>
      </c>
      <c r="E87" s="22">
        <f>Harmonogram_spłat!C82</f>
        <v>146000</v>
      </c>
      <c r="F87" s="26"/>
      <c r="G87" s="25"/>
      <c r="H87" s="25"/>
      <c r="I87" s="21">
        <v>31</v>
      </c>
      <c r="J87" s="21" t="s">
        <v>30</v>
      </c>
      <c r="K87" s="24">
        <f t="shared" si="4"/>
        <v>0</v>
      </c>
    </row>
    <row r="88" spans="1:11" ht="12.75">
      <c r="A88" s="16">
        <v>75</v>
      </c>
      <c r="B88" s="20">
        <v>43862</v>
      </c>
      <c r="C88" s="20">
        <v>43890</v>
      </c>
      <c r="D88" s="19">
        <f t="shared" si="5"/>
        <v>10206193</v>
      </c>
      <c r="E88" s="19">
        <f>Harmonogram_spłat!C83</f>
        <v>146000</v>
      </c>
      <c r="F88" s="18"/>
      <c r="G88" s="17"/>
      <c r="H88" s="17"/>
      <c r="I88" s="16">
        <v>28</v>
      </c>
      <c r="J88" s="16" t="s">
        <v>30</v>
      </c>
      <c r="K88" s="14">
        <f t="shared" si="4"/>
        <v>0</v>
      </c>
    </row>
    <row r="89" spans="1:11" ht="12.75">
      <c r="A89" s="16">
        <v>76</v>
      </c>
      <c r="B89" s="20">
        <v>43891</v>
      </c>
      <c r="C89" s="20">
        <v>43921</v>
      </c>
      <c r="D89" s="19">
        <f t="shared" si="5"/>
        <v>10060193</v>
      </c>
      <c r="E89" s="19">
        <f>Harmonogram_spłat!C84</f>
        <v>146000</v>
      </c>
      <c r="F89" s="18"/>
      <c r="G89" s="17"/>
      <c r="H89" s="17"/>
      <c r="I89" s="16">
        <v>31</v>
      </c>
      <c r="J89" s="16" t="s">
        <v>30</v>
      </c>
      <c r="K89" s="14">
        <f t="shared" si="4"/>
        <v>0</v>
      </c>
    </row>
    <row r="90" spans="1:11" ht="12.75">
      <c r="A90" s="16">
        <v>77</v>
      </c>
      <c r="B90" s="20">
        <v>43922</v>
      </c>
      <c r="C90" s="20">
        <v>43951</v>
      </c>
      <c r="D90" s="19">
        <f t="shared" si="5"/>
        <v>9914193</v>
      </c>
      <c r="E90" s="19">
        <f>Harmonogram_spłat!C85</f>
        <v>146000</v>
      </c>
      <c r="F90" s="18"/>
      <c r="G90" s="17"/>
      <c r="H90" s="17"/>
      <c r="I90" s="16">
        <v>30</v>
      </c>
      <c r="J90" s="16" t="s">
        <v>30</v>
      </c>
      <c r="K90" s="14">
        <f t="shared" si="4"/>
        <v>0</v>
      </c>
    </row>
    <row r="91" spans="1:11" ht="12.75">
      <c r="A91" s="16">
        <v>78</v>
      </c>
      <c r="B91" s="20">
        <v>43952</v>
      </c>
      <c r="C91" s="20">
        <v>43982</v>
      </c>
      <c r="D91" s="19">
        <f t="shared" si="5"/>
        <v>9768193</v>
      </c>
      <c r="E91" s="19">
        <f>Harmonogram_spłat!C86</f>
        <v>146000</v>
      </c>
      <c r="F91" s="18"/>
      <c r="G91" s="17"/>
      <c r="H91" s="17"/>
      <c r="I91" s="16">
        <v>31</v>
      </c>
      <c r="J91" s="16" t="s">
        <v>30</v>
      </c>
      <c r="K91" s="14">
        <f t="shared" si="4"/>
        <v>0</v>
      </c>
    </row>
    <row r="92" spans="1:11" ht="12.75">
      <c r="A92" s="16">
        <v>79</v>
      </c>
      <c r="B92" s="20">
        <v>43983</v>
      </c>
      <c r="C92" s="20">
        <v>44012</v>
      </c>
      <c r="D92" s="19">
        <f t="shared" si="5"/>
        <v>9622193</v>
      </c>
      <c r="E92" s="19">
        <f>Harmonogram_spłat!C87</f>
        <v>146000</v>
      </c>
      <c r="F92" s="18"/>
      <c r="G92" s="17"/>
      <c r="H92" s="17"/>
      <c r="I92" s="16">
        <v>30</v>
      </c>
      <c r="J92" s="16" t="s">
        <v>30</v>
      </c>
      <c r="K92" s="14">
        <f t="shared" si="4"/>
        <v>0</v>
      </c>
    </row>
    <row r="93" spans="1:11" ht="12.75">
      <c r="A93" s="16">
        <v>80</v>
      </c>
      <c r="B93" s="20">
        <v>44013</v>
      </c>
      <c r="C93" s="20">
        <v>44043</v>
      </c>
      <c r="D93" s="19">
        <f t="shared" si="5"/>
        <v>9476193</v>
      </c>
      <c r="E93" s="19">
        <f>Harmonogram_spłat!C88</f>
        <v>146000</v>
      </c>
      <c r="F93" s="18"/>
      <c r="G93" s="17"/>
      <c r="H93" s="17"/>
      <c r="I93" s="16">
        <v>31</v>
      </c>
      <c r="J93" s="16" t="s">
        <v>30</v>
      </c>
      <c r="K93" s="14">
        <f t="shared" si="4"/>
        <v>0</v>
      </c>
    </row>
    <row r="94" spans="1:11" ht="12.75">
      <c r="A94" s="16">
        <v>81</v>
      </c>
      <c r="B94" s="20">
        <v>44044</v>
      </c>
      <c r="C94" s="20">
        <v>44074</v>
      </c>
      <c r="D94" s="19">
        <f t="shared" si="5"/>
        <v>9330193</v>
      </c>
      <c r="E94" s="19">
        <f>Harmonogram_spłat!C89</f>
        <v>146000</v>
      </c>
      <c r="F94" s="18"/>
      <c r="G94" s="17"/>
      <c r="H94" s="17"/>
      <c r="I94" s="16">
        <v>31</v>
      </c>
      <c r="J94" s="16" t="s">
        <v>30</v>
      </c>
      <c r="K94" s="14">
        <f t="shared" si="4"/>
        <v>0</v>
      </c>
    </row>
    <row r="95" spans="1:11" ht="12.75">
      <c r="A95" s="16">
        <v>82</v>
      </c>
      <c r="B95" s="20">
        <v>44075</v>
      </c>
      <c r="C95" s="20">
        <v>44104</v>
      </c>
      <c r="D95" s="19">
        <f t="shared" si="5"/>
        <v>9184193</v>
      </c>
      <c r="E95" s="19">
        <f>Harmonogram_spłat!C90</f>
        <v>146000</v>
      </c>
      <c r="F95" s="18"/>
      <c r="G95" s="17"/>
      <c r="H95" s="17"/>
      <c r="I95" s="16">
        <v>30</v>
      </c>
      <c r="J95" s="16" t="s">
        <v>30</v>
      </c>
      <c r="K95" s="14">
        <f t="shared" si="4"/>
        <v>0</v>
      </c>
    </row>
    <row r="96" spans="1:11" ht="12.75">
      <c r="A96" s="16">
        <v>83</v>
      </c>
      <c r="B96" s="20">
        <v>44105</v>
      </c>
      <c r="C96" s="20">
        <v>44135</v>
      </c>
      <c r="D96" s="19">
        <f t="shared" si="5"/>
        <v>9038193</v>
      </c>
      <c r="E96" s="19">
        <f>Harmonogram_spłat!C91</f>
        <v>146000</v>
      </c>
      <c r="F96" s="18"/>
      <c r="G96" s="17"/>
      <c r="H96" s="17"/>
      <c r="I96" s="16">
        <v>31</v>
      </c>
      <c r="J96" s="16" t="s">
        <v>30</v>
      </c>
      <c r="K96" s="14">
        <f t="shared" si="4"/>
        <v>0</v>
      </c>
    </row>
    <row r="97" spans="1:11" ht="12.75">
      <c r="A97" s="16">
        <v>84</v>
      </c>
      <c r="B97" s="20">
        <v>44136</v>
      </c>
      <c r="C97" s="20">
        <v>44165</v>
      </c>
      <c r="D97" s="19">
        <f t="shared" si="5"/>
        <v>8892193</v>
      </c>
      <c r="E97" s="19">
        <f>Harmonogram_spłat!C92</f>
        <v>146000</v>
      </c>
      <c r="F97" s="18"/>
      <c r="G97" s="17"/>
      <c r="H97" s="17"/>
      <c r="I97" s="16">
        <v>30</v>
      </c>
      <c r="J97" s="16" t="s">
        <v>30</v>
      </c>
      <c r="K97" s="14">
        <f t="shared" si="4"/>
        <v>0</v>
      </c>
    </row>
    <row r="98" spans="1:11" ht="12.75">
      <c r="A98" s="16">
        <v>85</v>
      </c>
      <c r="B98" s="20">
        <v>44166</v>
      </c>
      <c r="C98" s="20">
        <v>44196</v>
      </c>
      <c r="D98" s="19">
        <f t="shared" si="5"/>
        <v>8746193</v>
      </c>
      <c r="E98" s="19">
        <f>Harmonogram_spłat!C93</f>
        <v>146000</v>
      </c>
      <c r="F98" s="18"/>
      <c r="G98" s="17"/>
      <c r="H98" s="17"/>
      <c r="I98" s="16">
        <v>31</v>
      </c>
      <c r="J98" s="16" t="s">
        <v>30</v>
      </c>
      <c r="K98" s="14">
        <f t="shared" si="4"/>
        <v>0</v>
      </c>
    </row>
    <row r="99" spans="1:11" ht="12.75">
      <c r="A99" s="16">
        <v>86</v>
      </c>
      <c r="B99" s="20">
        <v>44197</v>
      </c>
      <c r="C99" s="20">
        <v>44227</v>
      </c>
      <c r="D99" s="19">
        <f t="shared" si="5"/>
        <v>8557193</v>
      </c>
      <c r="E99" s="19">
        <f>Harmonogram_spłat!C95</f>
        <v>189000</v>
      </c>
      <c r="F99" s="18"/>
      <c r="G99" s="17"/>
      <c r="H99" s="17"/>
      <c r="I99" s="16">
        <v>31</v>
      </c>
      <c r="J99" s="16" t="s">
        <v>26</v>
      </c>
      <c r="K99" s="14">
        <f t="shared" si="4"/>
        <v>0</v>
      </c>
    </row>
    <row r="100" spans="1:11" ht="12.75">
      <c r="A100" s="16">
        <v>87</v>
      </c>
      <c r="B100" s="20">
        <v>44228</v>
      </c>
      <c r="C100" s="20">
        <v>44255</v>
      </c>
      <c r="D100" s="19">
        <f t="shared" si="5"/>
        <v>8368193</v>
      </c>
      <c r="E100" s="19">
        <f>Harmonogram_spłat!C96</f>
        <v>189000</v>
      </c>
      <c r="F100" s="18"/>
      <c r="G100" s="17"/>
      <c r="H100" s="17"/>
      <c r="I100" s="16">
        <v>28</v>
      </c>
      <c r="J100" s="16" t="s">
        <v>26</v>
      </c>
      <c r="K100" s="14">
        <f t="shared" si="4"/>
        <v>0</v>
      </c>
    </row>
    <row r="101" spans="1:11" ht="12.75">
      <c r="A101" s="16">
        <v>88</v>
      </c>
      <c r="B101" s="20">
        <v>44256</v>
      </c>
      <c r="C101" s="20">
        <v>44286</v>
      </c>
      <c r="D101" s="19">
        <f t="shared" si="5"/>
        <v>8179193</v>
      </c>
      <c r="E101" s="19">
        <f>Harmonogram_spłat!C97</f>
        <v>189000</v>
      </c>
      <c r="F101" s="18"/>
      <c r="G101" s="17"/>
      <c r="H101" s="17"/>
      <c r="I101" s="16">
        <v>31</v>
      </c>
      <c r="J101" s="16" t="s">
        <v>26</v>
      </c>
      <c r="K101" s="14">
        <f t="shared" si="4"/>
        <v>0</v>
      </c>
    </row>
    <row r="102" spans="1:11" ht="12.75">
      <c r="A102" s="16">
        <v>89</v>
      </c>
      <c r="B102" s="20">
        <v>44287</v>
      </c>
      <c r="C102" s="20">
        <v>44316</v>
      </c>
      <c r="D102" s="19">
        <f t="shared" si="5"/>
        <v>7990193</v>
      </c>
      <c r="E102" s="19">
        <f>Harmonogram_spłat!C98</f>
        <v>189000</v>
      </c>
      <c r="F102" s="18"/>
      <c r="G102" s="17"/>
      <c r="H102" s="17"/>
      <c r="I102" s="16">
        <v>30</v>
      </c>
      <c r="J102" s="16" t="s">
        <v>26</v>
      </c>
      <c r="K102" s="14">
        <f t="shared" si="4"/>
        <v>0</v>
      </c>
    </row>
    <row r="103" spans="1:11" ht="12.75">
      <c r="A103" s="16">
        <v>90</v>
      </c>
      <c r="B103" s="20">
        <v>44317</v>
      </c>
      <c r="C103" s="20">
        <v>44347</v>
      </c>
      <c r="D103" s="19">
        <f t="shared" si="5"/>
        <v>7801193</v>
      </c>
      <c r="E103" s="19">
        <f>Harmonogram_spłat!C99</f>
        <v>189000</v>
      </c>
      <c r="F103" s="18"/>
      <c r="G103" s="17"/>
      <c r="H103" s="17"/>
      <c r="I103" s="16">
        <v>31</v>
      </c>
      <c r="J103" s="16" t="s">
        <v>26</v>
      </c>
      <c r="K103" s="14">
        <f t="shared" si="4"/>
        <v>0</v>
      </c>
    </row>
    <row r="104" spans="1:11" ht="12.75">
      <c r="A104" s="16">
        <v>91</v>
      </c>
      <c r="B104" s="20">
        <v>44348</v>
      </c>
      <c r="C104" s="20">
        <v>44377</v>
      </c>
      <c r="D104" s="19">
        <f t="shared" si="5"/>
        <v>7612193</v>
      </c>
      <c r="E104" s="19">
        <f>Harmonogram_spłat!C100</f>
        <v>189000</v>
      </c>
      <c r="F104" s="18"/>
      <c r="G104" s="17"/>
      <c r="H104" s="17"/>
      <c r="I104" s="16">
        <v>30</v>
      </c>
      <c r="J104" s="16" t="s">
        <v>26</v>
      </c>
      <c r="K104" s="14">
        <f t="shared" si="4"/>
        <v>0</v>
      </c>
    </row>
    <row r="105" spans="1:11" ht="12.75">
      <c r="A105" s="16">
        <v>92</v>
      </c>
      <c r="B105" s="20">
        <v>44378</v>
      </c>
      <c r="C105" s="20">
        <v>44408</v>
      </c>
      <c r="D105" s="19">
        <f t="shared" si="5"/>
        <v>7423193</v>
      </c>
      <c r="E105" s="19">
        <f>Harmonogram_spłat!C101</f>
        <v>189000</v>
      </c>
      <c r="F105" s="18"/>
      <c r="G105" s="17"/>
      <c r="H105" s="17"/>
      <c r="I105" s="16">
        <v>31</v>
      </c>
      <c r="J105" s="16" t="s">
        <v>26</v>
      </c>
      <c r="K105" s="14">
        <f t="shared" si="4"/>
        <v>0</v>
      </c>
    </row>
    <row r="106" spans="1:11" ht="12.75">
      <c r="A106" s="16">
        <v>93</v>
      </c>
      <c r="B106" s="20">
        <v>44409</v>
      </c>
      <c r="C106" s="20">
        <v>44439</v>
      </c>
      <c r="D106" s="19">
        <f t="shared" si="5"/>
        <v>7234193</v>
      </c>
      <c r="E106" s="19">
        <f>Harmonogram_spłat!C102</f>
        <v>189000</v>
      </c>
      <c r="F106" s="18"/>
      <c r="G106" s="17"/>
      <c r="H106" s="17"/>
      <c r="I106" s="16">
        <v>31</v>
      </c>
      <c r="J106" s="16" t="s">
        <v>26</v>
      </c>
      <c r="K106" s="14">
        <f t="shared" si="4"/>
        <v>0</v>
      </c>
    </row>
    <row r="107" spans="1:11" ht="12.75">
      <c r="A107" s="16">
        <v>94</v>
      </c>
      <c r="B107" s="20">
        <v>44440</v>
      </c>
      <c r="C107" s="20">
        <v>44469</v>
      </c>
      <c r="D107" s="19">
        <f t="shared" si="5"/>
        <v>7045193</v>
      </c>
      <c r="E107" s="19">
        <f>Harmonogram_spłat!C103</f>
        <v>189000</v>
      </c>
      <c r="F107" s="18"/>
      <c r="G107" s="17"/>
      <c r="H107" s="17"/>
      <c r="I107" s="16">
        <v>30</v>
      </c>
      <c r="J107" s="16" t="s">
        <v>26</v>
      </c>
      <c r="K107" s="14">
        <f t="shared" si="4"/>
        <v>0</v>
      </c>
    </row>
    <row r="108" spans="1:11" ht="12.75">
      <c r="A108" s="16">
        <v>95</v>
      </c>
      <c r="B108" s="20">
        <v>44470</v>
      </c>
      <c r="C108" s="20">
        <v>44500</v>
      </c>
      <c r="D108" s="19">
        <f t="shared" si="5"/>
        <v>6856193</v>
      </c>
      <c r="E108" s="19">
        <f>Harmonogram_spłat!C104</f>
        <v>189000</v>
      </c>
      <c r="F108" s="18"/>
      <c r="G108" s="17"/>
      <c r="H108" s="17"/>
      <c r="I108" s="16">
        <v>31</v>
      </c>
      <c r="J108" s="16" t="s">
        <v>26</v>
      </c>
      <c r="K108" s="14">
        <f t="shared" si="4"/>
        <v>0</v>
      </c>
    </row>
    <row r="109" spans="1:11" ht="12.75">
      <c r="A109" s="16">
        <v>96</v>
      </c>
      <c r="B109" s="20">
        <v>44501</v>
      </c>
      <c r="C109" s="20">
        <v>44530</v>
      </c>
      <c r="D109" s="19">
        <f t="shared" si="5"/>
        <v>6667193</v>
      </c>
      <c r="E109" s="19">
        <f>Harmonogram_spłat!C105</f>
        <v>189000</v>
      </c>
      <c r="F109" s="18"/>
      <c r="G109" s="17"/>
      <c r="H109" s="17"/>
      <c r="I109" s="16">
        <v>30</v>
      </c>
      <c r="J109" s="16" t="s">
        <v>26</v>
      </c>
      <c r="K109" s="14">
        <f t="shared" si="4"/>
        <v>0</v>
      </c>
    </row>
    <row r="110" spans="1:11" ht="12.75">
      <c r="A110" s="16">
        <v>97</v>
      </c>
      <c r="B110" s="20">
        <v>44531</v>
      </c>
      <c r="C110" s="20">
        <v>44561</v>
      </c>
      <c r="D110" s="19">
        <f t="shared" si="5"/>
        <v>6478193</v>
      </c>
      <c r="E110" s="19">
        <f>Harmonogram_spłat!C106</f>
        <v>189000</v>
      </c>
      <c r="F110" s="18"/>
      <c r="G110" s="17"/>
      <c r="H110" s="17"/>
      <c r="I110" s="16">
        <v>31</v>
      </c>
      <c r="J110" s="16" t="s">
        <v>26</v>
      </c>
      <c r="K110" s="14">
        <f aca="true" t="shared" si="6" ref="K110:K146">D110*H110*I110/365</f>
        <v>0</v>
      </c>
    </row>
    <row r="111" spans="1:11" ht="12.75">
      <c r="A111" s="16">
        <v>98</v>
      </c>
      <c r="B111" s="20">
        <v>44562</v>
      </c>
      <c r="C111" s="20">
        <v>44592</v>
      </c>
      <c r="D111" s="19">
        <f aca="true" t="shared" si="7" ref="D111:D142">D110-E111</f>
        <v>6289193</v>
      </c>
      <c r="E111" s="19">
        <f>Harmonogram_spłat!C108</f>
        <v>189000</v>
      </c>
      <c r="F111" s="18"/>
      <c r="G111" s="17"/>
      <c r="H111" s="17"/>
      <c r="I111" s="16">
        <v>31</v>
      </c>
      <c r="J111" s="16" t="s">
        <v>26</v>
      </c>
      <c r="K111" s="14">
        <f t="shared" si="6"/>
        <v>0</v>
      </c>
    </row>
    <row r="112" spans="1:11" ht="12.75">
      <c r="A112" s="16">
        <v>99</v>
      </c>
      <c r="B112" s="20">
        <v>44593</v>
      </c>
      <c r="C112" s="20">
        <v>44620</v>
      </c>
      <c r="D112" s="19">
        <f t="shared" si="7"/>
        <v>6100193</v>
      </c>
      <c r="E112" s="19">
        <f>Harmonogram_spłat!C109</f>
        <v>189000</v>
      </c>
      <c r="F112" s="18"/>
      <c r="G112" s="17"/>
      <c r="H112" s="17"/>
      <c r="I112" s="16">
        <v>28</v>
      </c>
      <c r="J112" s="16" t="s">
        <v>26</v>
      </c>
      <c r="K112" s="14">
        <f t="shared" si="6"/>
        <v>0</v>
      </c>
    </row>
    <row r="113" spans="1:11" ht="12.75">
      <c r="A113" s="16">
        <v>100</v>
      </c>
      <c r="B113" s="20">
        <v>44621</v>
      </c>
      <c r="C113" s="20">
        <v>44651</v>
      </c>
      <c r="D113" s="19">
        <f t="shared" si="7"/>
        <v>5911193</v>
      </c>
      <c r="E113" s="19">
        <f>Harmonogram_spłat!C110</f>
        <v>189000</v>
      </c>
      <c r="F113" s="18"/>
      <c r="G113" s="17"/>
      <c r="H113" s="17"/>
      <c r="I113" s="16">
        <v>31</v>
      </c>
      <c r="J113" s="16" t="s">
        <v>26</v>
      </c>
      <c r="K113" s="14">
        <f t="shared" si="6"/>
        <v>0</v>
      </c>
    </row>
    <row r="114" spans="1:11" ht="12.75">
      <c r="A114" s="16">
        <v>101</v>
      </c>
      <c r="B114" s="20">
        <v>44652</v>
      </c>
      <c r="C114" s="20">
        <v>44681</v>
      </c>
      <c r="D114" s="19">
        <f t="shared" si="7"/>
        <v>5722193</v>
      </c>
      <c r="E114" s="19">
        <f>Harmonogram_spłat!C111</f>
        <v>189000</v>
      </c>
      <c r="F114" s="18"/>
      <c r="G114" s="17"/>
      <c r="H114" s="17"/>
      <c r="I114" s="16">
        <v>30</v>
      </c>
      <c r="J114" s="16" t="s">
        <v>26</v>
      </c>
      <c r="K114" s="14">
        <f t="shared" si="6"/>
        <v>0</v>
      </c>
    </row>
    <row r="115" spans="1:11" ht="12.75">
      <c r="A115" s="16">
        <v>102</v>
      </c>
      <c r="B115" s="20">
        <v>44682</v>
      </c>
      <c r="C115" s="20">
        <v>44712</v>
      </c>
      <c r="D115" s="19">
        <f t="shared" si="7"/>
        <v>5533193</v>
      </c>
      <c r="E115" s="19">
        <f>Harmonogram_spłat!C112</f>
        <v>189000</v>
      </c>
      <c r="F115" s="18"/>
      <c r="G115" s="17"/>
      <c r="H115" s="17"/>
      <c r="I115" s="16">
        <v>31</v>
      </c>
      <c r="J115" s="16" t="s">
        <v>26</v>
      </c>
      <c r="K115" s="14">
        <f t="shared" si="6"/>
        <v>0</v>
      </c>
    </row>
    <row r="116" spans="1:11" ht="12.75">
      <c r="A116" s="16">
        <v>103</v>
      </c>
      <c r="B116" s="20">
        <v>44713</v>
      </c>
      <c r="C116" s="20">
        <v>44742</v>
      </c>
      <c r="D116" s="19">
        <f t="shared" si="7"/>
        <v>5344193</v>
      </c>
      <c r="E116" s="19">
        <f>Harmonogram_spłat!C113</f>
        <v>189000</v>
      </c>
      <c r="F116" s="18"/>
      <c r="G116" s="17"/>
      <c r="H116" s="17"/>
      <c r="I116" s="16">
        <v>30</v>
      </c>
      <c r="J116" s="16" t="s">
        <v>26</v>
      </c>
      <c r="K116" s="14">
        <f t="shared" si="6"/>
        <v>0</v>
      </c>
    </row>
    <row r="117" spans="1:11" ht="12.75">
      <c r="A117" s="16">
        <v>104</v>
      </c>
      <c r="B117" s="20">
        <v>44743</v>
      </c>
      <c r="C117" s="20">
        <v>44773</v>
      </c>
      <c r="D117" s="19">
        <f t="shared" si="7"/>
        <v>5155193</v>
      </c>
      <c r="E117" s="19">
        <f>Harmonogram_spłat!C114</f>
        <v>189000</v>
      </c>
      <c r="F117" s="18"/>
      <c r="G117" s="17"/>
      <c r="H117" s="17"/>
      <c r="I117" s="16">
        <v>31</v>
      </c>
      <c r="J117" s="16" t="s">
        <v>26</v>
      </c>
      <c r="K117" s="14">
        <f t="shared" si="6"/>
        <v>0</v>
      </c>
    </row>
    <row r="118" spans="1:11" ht="12.75">
      <c r="A118" s="16">
        <v>105</v>
      </c>
      <c r="B118" s="20">
        <v>44774</v>
      </c>
      <c r="C118" s="20">
        <v>44804</v>
      </c>
      <c r="D118" s="19">
        <f t="shared" si="7"/>
        <v>4966193</v>
      </c>
      <c r="E118" s="19">
        <f>Harmonogram_spłat!C115</f>
        <v>189000</v>
      </c>
      <c r="F118" s="18"/>
      <c r="G118" s="17"/>
      <c r="H118" s="17"/>
      <c r="I118" s="16">
        <v>31</v>
      </c>
      <c r="J118" s="16" t="s">
        <v>26</v>
      </c>
      <c r="K118" s="14">
        <f t="shared" si="6"/>
        <v>0</v>
      </c>
    </row>
    <row r="119" spans="1:11" ht="12.75">
      <c r="A119" s="16">
        <v>106</v>
      </c>
      <c r="B119" s="20">
        <v>44805</v>
      </c>
      <c r="C119" s="20">
        <v>44834</v>
      </c>
      <c r="D119" s="19">
        <f t="shared" si="7"/>
        <v>4777193</v>
      </c>
      <c r="E119" s="19">
        <f>Harmonogram_spłat!C116</f>
        <v>189000</v>
      </c>
      <c r="F119" s="18"/>
      <c r="G119" s="17"/>
      <c r="H119" s="17"/>
      <c r="I119" s="16">
        <v>30</v>
      </c>
      <c r="J119" s="16" t="s">
        <v>26</v>
      </c>
      <c r="K119" s="14">
        <f t="shared" si="6"/>
        <v>0</v>
      </c>
    </row>
    <row r="120" spans="1:11" ht="12.75">
      <c r="A120" s="16">
        <v>107</v>
      </c>
      <c r="B120" s="20">
        <v>44835</v>
      </c>
      <c r="C120" s="20">
        <v>44865</v>
      </c>
      <c r="D120" s="19">
        <f t="shared" si="7"/>
        <v>4588193</v>
      </c>
      <c r="E120" s="19">
        <f>Harmonogram_spłat!C117</f>
        <v>189000</v>
      </c>
      <c r="F120" s="18"/>
      <c r="G120" s="17"/>
      <c r="H120" s="17"/>
      <c r="I120" s="16">
        <v>31</v>
      </c>
      <c r="J120" s="16" t="s">
        <v>26</v>
      </c>
      <c r="K120" s="14">
        <f t="shared" si="6"/>
        <v>0</v>
      </c>
    </row>
    <row r="121" spans="1:11" ht="12.75">
      <c r="A121" s="16">
        <v>108</v>
      </c>
      <c r="B121" s="20">
        <v>44866</v>
      </c>
      <c r="C121" s="20">
        <v>44895</v>
      </c>
      <c r="D121" s="19">
        <f t="shared" si="7"/>
        <v>4399193</v>
      </c>
      <c r="E121" s="19">
        <f>Harmonogram_spłat!C118</f>
        <v>189000</v>
      </c>
      <c r="F121" s="18"/>
      <c r="G121" s="17"/>
      <c r="H121" s="17"/>
      <c r="I121" s="16">
        <v>30</v>
      </c>
      <c r="J121" s="16" t="s">
        <v>26</v>
      </c>
      <c r="K121" s="14">
        <f t="shared" si="6"/>
        <v>0</v>
      </c>
    </row>
    <row r="122" spans="1:11" ht="12.75">
      <c r="A122" s="16">
        <v>109</v>
      </c>
      <c r="B122" s="20">
        <v>44896</v>
      </c>
      <c r="C122" s="20">
        <v>44926</v>
      </c>
      <c r="D122" s="19">
        <f t="shared" si="7"/>
        <v>4210193</v>
      </c>
      <c r="E122" s="19">
        <f>Harmonogram_spłat!C119</f>
        <v>189000</v>
      </c>
      <c r="F122" s="18"/>
      <c r="G122" s="17"/>
      <c r="H122" s="17"/>
      <c r="I122" s="16">
        <v>31</v>
      </c>
      <c r="J122" s="16" t="s">
        <v>26</v>
      </c>
      <c r="K122" s="14">
        <f t="shared" si="6"/>
        <v>0</v>
      </c>
    </row>
    <row r="123" spans="1:11" ht="12.75">
      <c r="A123" s="16">
        <v>110</v>
      </c>
      <c r="B123" s="20">
        <v>44927</v>
      </c>
      <c r="C123" s="20">
        <v>44957</v>
      </c>
      <c r="D123" s="19">
        <f t="shared" si="7"/>
        <v>4021193</v>
      </c>
      <c r="E123" s="19">
        <f>Harmonogram_spłat!C121</f>
        <v>189000</v>
      </c>
      <c r="F123" s="18"/>
      <c r="G123" s="17"/>
      <c r="H123" s="17"/>
      <c r="I123" s="16">
        <v>31</v>
      </c>
      <c r="J123" s="16" t="s">
        <v>26</v>
      </c>
      <c r="K123" s="14">
        <f t="shared" si="6"/>
        <v>0</v>
      </c>
    </row>
    <row r="124" spans="1:11" ht="12.75">
      <c r="A124" s="16">
        <v>111</v>
      </c>
      <c r="B124" s="20">
        <v>44958</v>
      </c>
      <c r="C124" s="20">
        <v>44985</v>
      </c>
      <c r="D124" s="19">
        <f t="shared" si="7"/>
        <v>3832193</v>
      </c>
      <c r="E124" s="19">
        <f>Harmonogram_spłat!C122</f>
        <v>189000</v>
      </c>
      <c r="F124" s="18"/>
      <c r="G124" s="17"/>
      <c r="H124" s="17"/>
      <c r="I124" s="16">
        <v>28</v>
      </c>
      <c r="J124" s="16" t="s">
        <v>26</v>
      </c>
      <c r="K124" s="14">
        <f t="shared" si="6"/>
        <v>0</v>
      </c>
    </row>
    <row r="125" spans="1:11" ht="12.75">
      <c r="A125" s="16">
        <v>112</v>
      </c>
      <c r="B125" s="20">
        <v>44986</v>
      </c>
      <c r="C125" s="20">
        <v>45016</v>
      </c>
      <c r="D125" s="19">
        <f t="shared" si="7"/>
        <v>3643193</v>
      </c>
      <c r="E125" s="19">
        <f>Harmonogram_spłat!C123</f>
        <v>189000</v>
      </c>
      <c r="F125" s="18"/>
      <c r="G125" s="17"/>
      <c r="H125" s="17"/>
      <c r="I125" s="16">
        <v>31</v>
      </c>
      <c r="J125" s="16" t="s">
        <v>26</v>
      </c>
      <c r="K125" s="14">
        <f t="shared" si="6"/>
        <v>0</v>
      </c>
    </row>
    <row r="126" spans="1:11" ht="12.75">
      <c r="A126" s="16">
        <v>113</v>
      </c>
      <c r="B126" s="20">
        <v>45017</v>
      </c>
      <c r="C126" s="20">
        <v>45046</v>
      </c>
      <c r="D126" s="19">
        <f t="shared" si="7"/>
        <v>3454193</v>
      </c>
      <c r="E126" s="19">
        <f>Harmonogram_spłat!C124</f>
        <v>189000</v>
      </c>
      <c r="F126" s="18"/>
      <c r="G126" s="17"/>
      <c r="H126" s="17"/>
      <c r="I126" s="16">
        <v>30</v>
      </c>
      <c r="J126" s="16" t="s">
        <v>26</v>
      </c>
      <c r="K126" s="14">
        <f t="shared" si="6"/>
        <v>0</v>
      </c>
    </row>
    <row r="127" spans="1:11" ht="12.75">
      <c r="A127" s="16">
        <v>114</v>
      </c>
      <c r="B127" s="20">
        <v>45047</v>
      </c>
      <c r="C127" s="20">
        <v>45077</v>
      </c>
      <c r="D127" s="19">
        <f t="shared" si="7"/>
        <v>3265193</v>
      </c>
      <c r="E127" s="19">
        <f>Harmonogram_spłat!C125</f>
        <v>189000</v>
      </c>
      <c r="F127" s="18"/>
      <c r="G127" s="17"/>
      <c r="H127" s="17"/>
      <c r="I127" s="16">
        <v>31</v>
      </c>
      <c r="J127" s="16" t="s">
        <v>26</v>
      </c>
      <c r="K127" s="14">
        <f t="shared" si="6"/>
        <v>0</v>
      </c>
    </row>
    <row r="128" spans="1:11" ht="12.75">
      <c r="A128" s="16">
        <v>115</v>
      </c>
      <c r="B128" s="20">
        <v>45078</v>
      </c>
      <c r="C128" s="20">
        <v>45107</v>
      </c>
      <c r="D128" s="19">
        <f t="shared" si="7"/>
        <v>3076193</v>
      </c>
      <c r="E128" s="19">
        <f>Harmonogram_spłat!C126</f>
        <v>189000</v>
      </c>
      <c r="F128" s="18"/>
      <c r="G128" s="17"/>
      <c r="H128" s="17"/>
      <c r="I128" s="16">
        <v>30</v>
      </c>
      <c r="J128" s="16" t="s">
        <v>26</v>
      </c>
      <c r="K128" s="14">
        <f t="shared" si="6"/>
        <v>0</v>
      </c>
    </row>
    <row r="129" spans="1:11" ht="12.75">
      <c r="A129" s="16">
        <v>116</v>
      </c>
      <c r="B129" s="20">
        <v>45108</v>
      </c>
      <c r="C129" s="20">
        <v>45138</v>
      </c>
      <c r="D129" s="19">
        <f t="shared" si="7"/>
        <v>2887193</v>
      </c>
      <c r="E129" s="19">
        <f>Harmonogram_spłat!C127</f>
        <v>189000</v>
      </c>
      <c r="F129" s="18"/>
      <c r="G129" s="17"/>
      <c r="H129" s="17"/>
      <c r="I129" s="16">
        <v>31</v>
      </c>
      <c r="J129" s="16" t="s">
        <v>26</v>
      </c>
      <c r="K129" s="14">
        <f t="shared" si="6"/>
        <v>0</v>
      </c>
    </row>
    <row r="130" spans="1:11" ht="12.75">
      <c r="A130" s="16">
        <v>117</v>
      </c>
      <c r="B130" s="20">
        <v>45139</v>
      </c>
      <c r="C130" s="20">
        <v>45169</v>
      </c>
      <c r="D130" s="19">
        <f t="shared" si="7"/>
        <v>2698193</v>
      </c>
      <c r="E130" s="19">
        <f>Harmonogram_spłat!C128</f>
        <v>189000</v>
      </c>
      <c r="F130" s="18"/>
      <c r="G130" s="17"/>
      <c r="H130" s="17"/>
      <c r="I130" s="16">
        <v>31</v>
      </c>
      <c r="J130" s="16" t="s">
        <v>26</v>
      </c>
      <c r="K130" s="14">
        <f t="shared" si="6"/>
        <v>0</v>
      </c>
    </row>
    <row r="131" spans="1:11" ht="12.75">
      <c r="A131" s="16">
        <v>118</v>
      </c>
      <c r="B131" s="20">
        <v>45170</v>
      </c>
      <c r="C131" s="20">
        <v>45199</v>
      </c>
      <c r="D131" s="19">
        <f t="shared" si="7"/>
        <v>2509193</v>
      </c>
      <c r="E131" s="19">
        <f>Harmonogram_spłat!C129</f>
        <v>189000</v>
      </c>
      <c r="F131" s="18"/>
      <c r="G131" s="17"/>
      <c r="H131" s="17"/>
      <c r="I131" s="16">
        <v>30</v>
      </c>
      <c r="J131" s="16" t="s">
        <v>26</v>
      </c>
      <c r="K131" s="14">
        <f t="shared" si="6"/>
        <v>0</v>
      </c>
    </row>
    <row r="132" spans="1:11" ht="12.75">
      <c r="A132" s="16">
        <v>119</v>
      </c>
      <c r="B132" s="20">
        <v>45200</v>
      </c>
      <c r="C132" s="20">
        <v>45230</v>
      </c>
      <c r="D132" s="19">
        <f t="shared" si="7"/>
        <v>2320193</v>
      </c>
      <c r="E132" s="19">
        <f>Harmonogram_spłat!C130</f>
        <v>189000</v>
      </c>
      <c r="F132" s="18"/>
      <c r="G132" s="17"/>
      <c r="H132" s="17"/>
      <c r="I132" s="16">
        <v>31</v>
      </c>
      <c r="J132" s="16" t="s">
        <v>26</v>
      </c>
      <c r="K132" s="14">
        <f t="shared" si="6"/>
        <v>0</v>
      </c>
    </row>
    <row r="133" spans="1:11" ht="12.75">
      <c r="A133" s="16">
        <v>120</v>
      </c>
      <c r="B133" s="20">
        <v>45231</v>
      </c>
      <c r="C133" s="20">
        <v>45260</v>
      </c>
      <c r="D133" s="19">
        <f t="shared" si="7"/>
        <v>2131193</v>
      </c>
      <c r="E133" s="19">
        <f>Harmonogram_spłat!C131</f>
        <v>189000</v>
      </c>
      <c r="F133" s="18"/>
      <c r="G133" s="17"/>
      <c r="H133" s="17"/>
      <c r="I133" s="16">
        <v>30</v>
      </c>
      <c r="J133" s="16" t="s">
        <v>26</v>
      </c>
      <c r="K133" s="14">
        <f t="shared" si="6"/>
        <v>0</v>
      </c>
    </row>
    <row r="134" spans="1:11" ht="12.75">
      <c r="A134" s="16">
        <v>121</v>
      </c>
      <c r="B134" s="20">
        <v>45261</v>
      </c>
      <c r="C134" s="20">
        <v>45291</v>
      </c>
      <c r="D134" s="19">
        <f t="shared" si="7"/>
        <v>1942193</v>
      </c>
      <c r="E134" s="19">
        <f>Harmonogram_spłat!C132</f>
        <v>189000</v>
      </c>
      <c r="F134" s="18"/>
      <c r="G134" s="17"/>
      <c r="H134" s="17"/>
      <c r="I134" s="16">
        <v>31</v>
      </c>
      <c r="J134" s="16" t="s">
        <v>26</v>
      </c>
      <c r="K134" s="14">
        <f t="shared" si="6"/>
        <v>0</v>
      </c>
    </row>
    <row r="135" spans="1:11" ht="12.75">
      <c r="A135" s="16">
        <v>122</v>
      </c>
      <c r="B135" s="23">
        <v>45292</v>
      </c>
      <c r="C135" s="23">
        <v>45322</v>
      </c>
      <c r="D135" s="22">
        <f t="shared" si="7"/>
        <v>1780343</v>
      </c>
      <c r="E135" s="22">
        <f>Harmonogram_spłat!C134</f>
        <v>161850</v>
      </c>
      <c r="F135" s="18"/>
      <c r="G135" s="17"/>
      <c r="H135" s="17"/>
      <c r="I135" s="21">
        <v>31</v>
      </c>
      <c r="J135" s="21" t="s">
        <v>30</v>
      </c>
      <c r="K135" s="14">
        <f t="shared" si="6"/>
        <v>0</v>
      </c>
    </row>
    <row r="136" spans="1:11" ht="12.75">
      <c r="A136" s="16">
        <v>123</v>
      </c>
      <c r="B136" s="20">
        <v>45323</v>
      </c>
      <c r="C136" s="20">
        <v>45351</v>
      </c>
      <c r="D136" s="19">
        <f t="shared" si="7"/>
        <v>1618493</v>
      </c>
      <c r="E136" s="19">
        <f>Harmonogram_spłat!C135</f>
        <v>161850</v>
      </c>
      <c r="F136" s="18"/>
      <c r="G136" s="17"/>
      <c r="H136" s="17"/>
      <c r="I136" s="16">
        <v>29</v>
      </c>
      <c r="J136" s="16" t="s">
        <v>30</v>
      </c>
      <c r="K136" s="14">
        <f t="shared" si="6"/>
        <v>0</v>
      </c>
    </row>
    <row r="137" spans="1:11" ht="12.75">
      <c r="A137" s="16">
        <v>124</v>
      </c>
      <c r="B137" s="20">
        <v>45352</v>
      </c>
      <c r="C137" s="20">
        <v>45382</v>
      </c>
      <c r="D137" s="19">
        <f t="shared" si="7"/>
        <v>1456643</v>
      </c>
      <c r="E137" s="19">
        <f>Harmonogram_spłat!C136</f>
        <v>161850</v>
      </c>
      <c r="F137" s="18"/>
      <c r="G137" s="17"/>
      <c r="H137" s="17"/>
      <c r="I137" s="16">
        <v>31</v>
      </c>
      <c r="J137" s="16" t="s">
        <v>30</v>
      </c>
      <c r="K137" s="14">
        <f t="shared" si="6"/>
        <v>0</v>
      </c>
    </row>
    <row r="138" spans="1:11" ht="12.75">
      <c r="A138" s="16">
        <v>125</v>
      </c>
      <c r="B138" s="20">
        <v>45383</v>
      </c>
      <c r="C138" s="20">
        <v>45412</v>
      </c>
      <c r="D138" s="19">
        <f t="shared" si="7"/>
        <v>1294793</v>
      </c>
      <c r="E138" s="19">
        <f>Harmonogram_spłat!C137</f>
        <v>161850</v>
      </c>
      <c r="F138" s="18"/>
      <c r="G138" s="17"/>
      <c r="H138" s="17"/>
      <c r="I138" s="16">
        <v>30</v>
      </c>
      <c r="J138" s="16" t="s">
        <v>30</v>
      </c>
      <c r="K138" s="14">
        <f t="shared" si="6"/>
        <v>0</v>
      </c>
    </row>
    <row r="139" spans="1:11" ht="12.75">
      <c r="A139" s="16">
        <v>126</v>
      </c>
      <c r="B139" s="20">
        <v>45413</v>
      </c>
      <c r="C139" s="20">
        <v>45443</v>
      </c>
      <c r="D139" s="19">
        <f t="shared" si="7"/>
        <v>1132943</v>
      </c>
      <c r="E139" s="19">
        <f>Harmonogram_spłat!C138</f>
        <v>161850</v>
      </c>
      <c r="F139" s="18"/>
      <c r="G139" s="17"/>
      <c r="H139" s="17"/>
      <c r="I139" s="16">
        <v>31</v>
      </c>
      <c r="J139" s="16" t="s">
        <v>30</v>
      </c>
      <c r="K139" s="14">
        <f t="shared" si="6"/>
        <v>0</v>
      </c>
    </row>
    <row r="140" spans="1:11" ht="12.75">
      <c r="A140" s="16">
        <v>127</v>
      </c>
      <c r="B140" s="20">
        <v>45444</v>
      </c>
      <c r="C140" s="20">
        <v>45473</v>
      </c>
      <c r="D140" s="19">
        <f t="shared" si="7"/>
        <v>971093</v>
      </c>
      <c r="E140" s="19">
        <f>Harmonogram_spłat!C139</f>
        <v>161850</v>
      </c>
      <c r="F140" s="18"/>
      <c r="G140" s="17"/>
      <c r="H140" s="17"/>
      <c r="I140" s="16">
        <v>30</v>
      </c>
      <c r="J140" s="16" t="s">
        <v>30</v>
      </c>
      <c r="K140" s="14">
        <f t="shared" si="6"/>
        <v>0</v>
      </c>
    </row>
    <row r="141" spans="1:11" ht="12.75">
      <c r="A141" s="16">
        <v>128</v>
      </c>
      <c r="B141" s="20">
        <v>45474</v>
      </c>
      <c r="C141" s="20">
        <v>45504</v>
      </c>
      <c r="D141" s="19">
        <f t="shared" si="7"/>
        <v>809243</v>
      </c>
      <c r="E141" s="19">
        <f>Harmonogram_spłat!C140</f>
        <v>161850</v>
      </c>
      <c r="F141" s="18"/>
      <c r="G141" s="17"/>
      <c r="H141" s="17"/>
      <c r="I141" s="16">
        <v>31</v>
      </c>
      <c r="J141" s="16" t="s">
        <v>30</v>
      </c>
      <c r="K141" s="14">
        <f t="shared" si="6"/>
        <v>0</v>
      </c>
    </row>
    <row r="142" spans="1:11" ht="12.75">
      <c r="A142" s="16">
        <v>129</v>
      </c>
      <c r="B142" s="20">
        <v>45505</v>
      </c>
      <c r="C142" s="20">
        <v>45535</v>
      </c>
      <c r="D142" s="19">
        <f t="shared" si="7"/>
        <v>647393</v>
      </c>
      <c r="E142" s="19">
        <f>Harmonogram_spłat!C141</f>
        <v>161850</v>
      </c>
      <c r="F142" s="18"/>
      <c r="G142" s="17"/>
      <c r="H142" s="17"/>
      <c r="I142" s="16">
        <v>31</v>
      </c>
      <c r="J142" s="16" t="s">
        <v>30</v>
      </c>
      <c r="K142" s="14">
        <f t="shared" si="6"/>
        <v>0</v>
      </c>
    </row>
    <row r="143" spans="1:11" ht="12.75">
      <c r="A143" s="16">
        <v>130</v>
      </c>
      <c r="B143" s="20">
        <v>45536</v>
      </c>
      <c r="C143" s="20">
        <v>45565</v>
      </c>
      <c r="D143" s="19">
        <f>D142-E143</f>
        <v>485543</v>
      </c>
      <c r="E143" s="19">
        <f>Harmonogram_spłat!C142</f>
        <v>161850</v>
      </c>
      <c r="F143" s="18"/>
      <c r="G143" s="17"/>
      <c r="H143" s="17"/>
      <c r="I143" s="16">
        <v>30</v>
      </c>
      <c r="J143" s="16" t="s">
        <v>30</v>
      </c>
      <c r="K143" s="14">
        <f t="shared" si="6"/>
        <v>0</v>
      </c>
    </row>
    <row r="144" spans="1:11" ht="12.75">
      <c r="A144" s="16">
        <v>131</v>
      </c>
      <c r="B144" s="20">
        <v>45566</v>
      </c>
      <c r="C144" s="20">
        <v>45596</v>
      </c>
      <c r="D144" s="19">
        <f>D143-E144</f>
        <v>323693</v>
      </c>
      <c r="E144" s="19">
        <f>Harmonogram_spłat!C143</f>
        <v>161850</v>
      </c>
      <c r="F144" s="18"/>
      <c r="G144" s="17"/>
      <c r="H144" s="17"/>
      <c r="I144" s="16">
        <v>31</v>
      </c>
      <c r="J144" s="16" t="s">
        <v>30</v>
      </c>
      <c r="K144" s="14">
        <f t="shared" si="6"/>
        <v>0</v>
      </c>
    </row>
    <row r="145" spans="1:11" ht="12.75">
      <c r="A145" s="16">
        <v>132</v>
      </c>
      <c r="B145" s="20">
        <v>45597</v>
      </c>
      <c r="C145" s="20">
        <v>45626</v>
      </c>
      <c r="D145" s="19">
        <f>D144-E145</f>
        <v>161843</v>
      </c>
      <c r="E145" s="19">
        <f>Harmonogram_spłat!C144</f>
        <v>161850</v>
      </c>
      <c r="F145" s="18"/>
      <c r="G145" s="17"/>
      <c r="H145" s="17"/>
      <c r="I145" s="16">
        <v>30</v>
      </c>
      <c r="J145" s="16" t="s">
        <v>30</v>
      </c>
      <c r="K145" s="14">
        <f t="shared" si="6"/>
        <v>0</v>
      </c>
    </row>
    <row r="146" spans="1:11" ht="12.75">
      <c r="A146" s="16">
        <v>133</v>
      </c>
      <c r="B146" s="20">
        <v>45627</v>
      </c>
      <c r="C146" s="20">
        <v>45657</v>
      </c>
      <c r="D146" s="19">
        <f>D145-E146</f>
        <v>0</v>
      </c>
      <c r="E146" s="19">
        <f>Harmonogram_spłat!C145</f>
        <v>161843</v>
      </c>
      <c r="F146" s="18"/>
      <c r="G146" s="17"/>
      <c r="H146" s="17"/>
      <c r="I146" s="16">
        <v>31</v>
      </c>
      <c r="J146" s="16" t="s">
        <v>30</v>
      </c>
      <c r="K146" s="14">
        <f t="shared" si="6"/>
        <v>0</v>
      </c>
    </row>
    <row r="147" spans="1:11" ht="12.75">
      <c r="A147" s="38" t="s">
        <v>27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15">
        <f>SUM(K14:K146)</f>
        <v>0</v>
      </c>
    </row>
    <row r="148" spans="1:11" ht="12.75">
      <c r="A148" s="38" t="s">
        <v>28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14"/>
    </row>
    <row r="149" spans="1:11" ht="12.75">
      <c r="A149" s="38" t="s">
        <v>29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14">
        <f>K147+K148</f>
        <v>0</v>
      </c>
    </row>
  </sheetData>
  <mergeCells count="17">
    <mergeCell ref="D11:D12"/>
    <mergeCell ref="E11:E12"/>
    <mergeCell ref="A149:J149"/>
    <mergeCell ref="H1:K1"/>
    <mergeCell ref="A3:K3"/>
    <mergeCell ref="A5:K5"/>
    <mergeCell ref="A9:K9"/>
    <mergeCell ref="K11:K12"/>
    <mergeCell ref="A147:J147"/>
    <mergeCell ref="A148:J148"/>
    <mergeCell ref="J11:J12"/>
    <mergeCell ref="F11:F12"/>
    <mergeCell ref="G11:G12"/>
    <mergeCell ref="H11:H12"/>
    <mergeCell ref="I11:I12"/>
    <mergeCell ref="A11:A12"/>
    <mergeCell ref="B11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agnieszkac</dc:creator>
  <cp:keywords/>
  <dc:description/>
  <cp:lastModifiedBy>agnieszkac</cp:lastModifiedBy>
  <dcterms:created xsi:type="dcterms:W3CDTF">2009-08-05T07:25:17Z</dcterms:created>
  <dcterms:modified xsi:type="dcterms:W3CDTF">2013-08-01T11:44:15Z</dcterms:modified>
  <cp:category/>
  <cp:version/>
  <cp:contentType/>
  <cp:contentStatus/>
</cp:coreProperties>
</file>